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Documents\Steph\Personal\Personal\Employment\Rootead\portfolio\Culturally Competent Birthing prop\CCB survey tool\"/>
    </mc:Choice>
  </mc:AlternateContent>
  <xr:revisionPtr revIDLastSave="0" documentId="8_{8B84D768-1758-4AB4-A0B7-951B41656C55}" xr6:coauthVersionLast="47" xr6:coauthVersionMax="47" xr10:uidLastSave="{00000000-0000-0000-0000-000000000000}"/>
  <bookViews>
    <workbookView xWindow="-110" yWindow="-110" windowWidth="19420" windowHeight="10300" xr2:uid="{62C1530D-8637-47DA-8B66-1D6EA00BBE5A}"/>
  </bookViews>
  <sheets>
    <sheet name="CCB-00" sheetId="1" r:id="rId1"/>
  </sheets>
  <externalReferences>
    <externalReference r:id="rId2"/>
  </externalReferences>
  <definedNames>
    <definedName name="_xlnm.Print_Area" localSheetId="0">'CCB-00'!$A$1:$N$705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46" i="1" l="1"/>
  <c r="F1745" i="1"/>
  <c r="C1745" i="1"/>
  <c r="C1744" i="1"/>
  <c r="C1740" i="1"/>
  <c r="H1719" i="1"/>
  <c r="K1718" i="1"/>
  <c r="F1718" i="1"/>
  <c r="L1718" i="1" s="1"/>
  <c r="C1718" i="1"/>
  <c r="K1717" i="1"/>
  <c r="F1717" i="1"/>
  <c r="L1717" i="1" s="1"/>
  <c r="C1717" i="1"/>
  <c r="K1716" i="1"/>
  <c r="F1716" i="1"/>
  <c r="L1716" i="1" s="1"/>
  <c r="C1716" i="1"/>
  <c r="K1715" i="1"/>
  <c r="F1715" i="1"/>
  <c r="L1715" i="1" s="1"/>
  <c r="C1715" i="1"/>
  <c r="K1714" i="1"/>
  <c r="F1714" i="1"/>
  <c r="L1714" i="1" s="1"/>
  <c r="C1714" i="1"/>
  <c r="F1713" i="1"/>
  <c r="L1713" i="1" s="1"/>
  <c r="C1713" i="1"/>
  <c r="C1712" i="1"/>
  <c r="C1711" i="1"/>
  <c r="C1708" i="1"/>
  <c r="B1706" i="1"/>
  <c r="B693" i="1" s="1"/>
  <c r="P1705" i="1"/>
  <c r="M1705" i="1"/>
  <c r="M1704" i="1"/>
  <c r="P1704" i="1" s="1"/>
  <c r="F1746" i="1" s="1"/>
  <c r="M1703" i="1"/>
  <c r="M1702" i="1"/>
  <c r="C1702" i="1"/>
  <c r="B1702" i="1" s="1"/>
  <c r="M1701" i="1"/>
  <c r="C1701" i="1"/>
  <c r="B1701" i="1" s="1"/>
  <c r="M1700" i="1"/>
  <c r="C1700" i="1"/>
  <c r="B1700" i="1" s="1"/>
  <c r="M1699" i="1"/>
  <c r="C1699" i="1"/>
  <c r="B1699" i="1" s="1"/>
  <c r="M1698" i="1"/>
  <c r="C1698" i="1"/>
  <c r="B1698" i="1" s="1"/>
  <c r="M1697" i="1"/>
  <c r="C1697" i="1"/>
  <c r="B1697" i="1" s="1"/>
  <c r="M1696" i="1"/>
  <c r="C1696" i="1"/>
  <c r="B1696" i="1" s="1"/>
  <c r="M1695" i="1"/>
  <c r="C1695" i="1"/>
  <c r="B1695" i="1" s="1"/>
  <c r="M1694" i="1"/>
  <c r="C1694" i="1"/>
  <c r="B1694" i="1" s="1"/>
  <c r="M1693" i="1"/>
  <c r="C1693" i="1"/>
  <c r="B1693" i="1" s="1"/>
  <c r="M1689" i="1"/>
  <c r="C1746" i="1" s="1"/>
  <c r="B1689" i="1"/>
  <c r="H1682" i="1"/>
  <c r="K1681" i="1"/>
  <c r="F1681" i="1"/>
  <c r="L1681" i="1" s="1"/>
  <c r="C1681" i="1"/>
  <c r="L1680" i="1"/>
  <c r="K1680" i="1"/>
  <c r="F1680" i="1"/>
  <c r="C1680" i="1"/>
  <c r="K1679" i="1"/>
  <c r="F1679" i="1"/>
  <c r="L1679" i="1" s="1"/>
  <c r="C1679" i="1"/>
  <c r="L1678" i="1"/>
  <c r="K1678" i="1"/>
  <c r="F1678" i="1"/>
  <c r="C1678" i="1"/>
  <c r="K1677" i="1"/>
  <c r="F1677" i="1"/>
  <c r="L1677" i="1" s="1"/>
  <c r="C1677" i="1"/>
  <c r="L1676" i="1"/>
  <c r="F1676" i="1"/>
  <c r="C1676" i="1"/>
  <c r="C1675" i="1"/>
  <c r="C1674" i="1"/>
  <c r="C1671" i="1"/>
  <c r="P1668" i="1"/>
  <c r="I1745" i="1" s="1"/>
  <c r="M1668" i="1"/>
  <c r="M1667" i="1"/>
  <c r="P1667" i="1" s="1"/>
  <c r="M1666" i="1"/>
  <c r="B1669" i="1" s="1"/>
  <c r="M1665" i="1"/>
  <c r="C1665" i="1"/>
  <c r="B1665" i="1"/>
  <c r="M1664" i="1"/>
  <c r="C1664" i="1"/>
  <c r="B1664" i="1" s="1"/>
  <c r="M1663" i="1"/>
  <c r="C1663" i="1"/>
  <c r="B1663" i="1" s="1"/>
  <c r="M1662" i="1"/>
  <c r="C1662" i="1"/>
  <c r="B1662" i="1"/>
  <c r="M1661" i="1"/>
  <c r="C1661" i="1"/>
  <c r="B1661" i="1"/>
  <c r="M1660" i="1"/>
  <c r="C1660" i="1"/>
  <c r="B1660" i="1" s="1"/>
  <c r="M1659" i="1"/>
  <c r="C1659" i="1"/>
  <c r="B1659" i="1"/>
  <c r="M1658" i="1"/>
  <c r="C1658" i="1"/>
  <c r="B1658" i="1"/>
  <c r="M1657" i="1"/>
  <c r="C1657" i="1"/>
  <c r="B1657" i="1"/>
  <c r="M1656" i="1"/>
  <c r="C1656" i="1"/>
  <c r="B1656" i="1" s="1"/>
  <c r="B1667" i="1" s="1"/>
  <c r="M1652" i="1"/>
  <c r="B1652" i="1"/>
  <c r="H1645" i="1"/>
  <c r="K1644" i="1"/>
  <c r="F1644" i="1"/>
  <c r="L1644" i="1" s="1"/>
  <c r="C1644" i="1"/>
  <c r="K1643" i="1"/>
  <c r="F1643" i="1"/>
  <c r="L1643" i="1" s="1"/>
  <c r="C1643" i="1"/>
  <c r="L1642" i="1"/>
  <c r="K1642" i="1"/>
  <c r="F1642" i="1"/>
  <c r="C1642" i="1"/>
  <c r="K1641" i="1"/>
  <c r="F1641" i="1"/>
  <c r="L1641" i="1" s="1"/>
  <c r="C1641" i="1"/>
  <c r="L1640" i="1"/>
  <c r="K1640" i="1"/>
  <c r="F1640" i="1"/>
  <c r="C1640" i="1"/>
  <c r="F1639" i="1"/>
  <c r="L1639" i="1" s="1"/>
  <c r="C1639" i="1"/>
  <c r="C1638" i="1"/>
  <c r="C1637" i="1"/>
  <c r="C1634" i="1"/>
  <c r="P1631" i="1"/>
  <c r="I1744" i="1" s="1"/>
  <c r="M1631" i="1"/>
  <c r="M1628" i="1"/>
  <c r="C1628" i="1"/>
  <c r="B1628" i="1"/>
  <c r="M1627" i="1"/>
  <c r="C1627" i="1"/>
  <c r="B1627" i="1"/>
  <c r="M1626" i="1"/>
  <c r="C1626" i="1"/>
  <c r="B1626" i="1"/>
  <c r="M1625" i="1"/>
  <c r="C1625" i="1"/>
  <c r="B1625" i="1"/>
  <c r="M1624" i="1"/>
  <c r="C1624" i="1"/>
  <c r="B1624" i="1"/>
  <c r="M1623" i="1"/>
  <c r="C1623" i="1"/>
  <c r="B1623" i="1"/>
  <c r="M1622" i="1"/>
  <c r="C1622" i="1"/>
  <c r="B1622" i="1"/>
  <c r="M1621" i="1"/>
  <c r="C1621" i="1"/>
  <c r="B1621" i="1"/>
  <c r="M1620" i="1"/>
  <c r="C1620" i="1"/>
  <c r="B1620" i="1"/>
  <c r="M1619" i="1"/>
  <c r="M1629" i="1" s="1"/>
  <c r="C1619" i="1"/>
  <c r="B1619" i="1"/>
  <c r="M1615" i="1"/>
  <c r="B1615" i="1"/>
  <c r="H1608" i="1"/>
  <c r="L1607" i="1"/>
  <c r="K1607" i="1"/>
  <c r="F1607" i="1"/>
  <c r="C1607" i="1"/>
  <c r="K1606" i="1"/>
  <c r="F1606" i="1"/>
  <c r="L1606" i="1" s="1"/>
  <c r="C1606" i="1"/>
  <c r="K1605" i="1"/>
  <c r="F1605" i="1"/>
  <c r="L1605" i="1" s="1"/>
  <c r="C1605" i="1"/>
  <c r="F1609" i="1" s="1"/>
  <c r="K1604" i="1"/>
  <c r="F1604" i="1"/>
  <c r="L1604" i="1" s="1"/>
  <c r="C1604" i="1"/>
  <c r="K1603" i="1"/>
  <c r="F1603" i="1"/>
  <c r="L1603" i="1" s="1"/>
  <c r="C1603" i="1"/>
  <c r="F1602" i="1"/>
  <c r="L1602" i="1" s="1"/>
  <c r="C1602" i="1"/>
  <c r="C1609" i="1" s="1"/>
  <c r="B580" i="1" s="1"/>
  <c r="C1601" i="1"/>
  <c r="C1600" i="1"/>
  <c r="C1597" i="1"/>
  <c r="M1594" i="1"/>
  <c r="P1594" i="1" s="1"/>
  <c r="M1591" i="1"/>
  <c r="C1591" i="1"/>
  <c r="B1591" i="1" s="1"/>
  <c r="M1590" i="1"/>
  <c r="C1590" i="1"/>
  <c r="B1590" i="1" s="1"/>
  <c r="M1589" i="1"/>
  <c r="C1589" i="1"/>
  <c r="B1589" i="1" s="1"/>
  <c r="M1588" i="1"/>
  <c r="C1588" i="1"/>
  <c r="B1588" i="1" s="1"/>
  <c r="M1587" i="1"/>
  <c r="C1587" i="1"/>
  <c r="B1587" i="1" s="1"/>
  <c r="M1586" i="1"/>
  <c r="C1586" i="1"/>
  <c r="B1586" i="1" s="1"/>
  <c r="M1585" i="1"/>
  <c r="C1585" i="1"/>
  <c r="B1585" i="1" s="1"/>
  <c r="M1584" i="1"/>
  <c r="C1584" i="1"/>
  <c r="B1584" i="1" s="1"/>
  <c r="M1583" i="1"/>
  <c r="C1583" i="1"/>
  <c r="B1583" i="1" s="1"/>
  <c r="M1582" i="1"/>
  <c r="C1582" i="1"/>
  <c r="B1582" i="1" s="1"/>
  <c r="M1578" i="1"/>
  <c r="C1743" i="1" s="1"/>
  <c r="B1578" i="1"/>
  <c r="H1571" i="1"/>
  <c r="K1570" i="1"/>
  <c r="F1570" i="1"/>
  <c r="L1570" i="1" s="1"/>
  <c r="C1570" i="1"/>
  <c r="K1569" i="1"/>
  <c r="F1569" i="1"/>
  <c r="L1569" i="1" s="1"/>
  <c r="C1569" i="1"/>
  <c r="K1568" i="1"/>
  <c r="F1568" i="1"/>
  <c r="L1568" i="1" s="1"/>
  <c r="C1568" i="1"/>
  <c r="L1567" i="1"/>
  <c r="K1567" i="1"/>
  <c r="F1567" i="1"/>
  <c r="C1567" i="1"/>
  <c r="K1566" i="1"/>
  <c r="F1566" i="1"/>
  <c r="L1566" i="1" s="1"/>
  <c r="C1566" i="1"/>
  <c r="F1565" i="1"/>
  <c r="L1565" i="1" s="1"/>
  <c r="C1565" i="1"/>
  <c r="C1564" i="1"/>
  <c r="C1563" i="1"/>
  <c r="C1560" i="1"/>
  <c r="B1558" i="1"/>
  <c r="B529" i="1" s="1"/>
  <c r="P1557" i="1"/>
  <c r="I1742" i="1" s="1"/>
  <c r="M1557" i="1"/>
  <c r="M1555" i="1"/>
  <c r="M1556" i="1" s="1"/>
  <c r="P1556" i="1" s="1"/>
  <c r="F1742" i="1" s="1"/>
  <c r="M1554" i="1"/>
  <c r="C1554" i="1"/>
  <c r="B1554" i="1"/>
  <c r="M1553" i="1"/>
  <c r="C1553" i="1"/>
  <c r="B1553" i="1"/>
  <c r="M1552" i="1"/>
  <c r="C1552" i="1"/>
  <c r="B1552" i="1"/>
  <c r="M1551" i="1"/>
  <c r="C1551" i="1"/>
  <c r="B1551" i="1"/>
  <c r="M1550" i="1"/>
  <c r="C1550" i="1"/>
  <c r="B1550" i="1"/>
  <c r="M1549" i="1"/>
  <c r="C1549" i="1"/>
  <c r="B1549" i="1"/>
  <c r="M1548" i="1"/>
  <c r="C1548" i="1"/>
  <c r="B1548" i="1"/>
  <c r="M1547" i="1"/>
  <c r="C1547" i="1"/>
  <c r="B1547" i="1"/>
  <c r="M1546" i="1"/>
  <c r="C1546" i="1"/>
  <c r="B1546" i="1"/>
  <c r="M1545" i="1"/>
  <c r="C1545" i="1"/>
  <c r="B1545" i="1"/>
  <c r="M1541" i="1"/>
  <c r="C1742" i="1" s="1"/>
  <c r="B1541" i="1"/>
  <c r="H1534" i="1"/>
  <c r="K1533" i="1"/>
  <c r="F1533" i="1"/>
  <c r="L1533" i="1" s="1"/>
  <c r="C1533" i="1"/>
  <c r="L1532" i="1"/>
  <c r="K1532" i="1"/>
  <c r="F1532" i="1"/>
  <c r="C1532" i="1"/>
  <c r="C1535" i="1" s="1"/>
  <c r="L1531" i="1"/>
  <c r="K1531" i="1"/>
  <c r="F1531" i="1"/>
  <c r="C1531" i="1"/>
  <c r="L1530" i="1"/>
  <c r="K1530" i="1"/>
  <c r="F1530" i="1"/>
  <c r="C1530" i="1"/>
  <c r="K1529" i="1"/>
  <c r="F1529" i="1"/>
  <c r="L1529" i="1" s="1"/>
  <c r="C1529" i="1"/>
  <c r="L1528" i="1"/>
  <c r="F1528" i="1"/>
  <c r="C1528" i="1"/>
  <c r="C1527" i="1"/>
  <c r="C1526" i="1"/>
  <c r="C1523" i="1"/>
  <c r="P1520" i="1"/>
  <c r="I1741" i="1" s="1"/>
  <c r="M1520" i="1"/>
  <c r="M1517" i="1"/>
  <c r="C1517" i="1"/>
  <c r="B1517" i="1"/>
  <c r="M1516" i="1"/>
  <c r="C1516" i="1"/>
  <c r="B1516" i="1"/>
  <c r="M1515" i="1"/>
  <c r="C1515" i="1"/>
  <c r="B1515" i="1"/>
  <c r="M1514" i="1"/>
  <c r="C1514" i="1"/>
  <c r="B1514" i="1"/>
  <c r="M1513" i="1"/>
  <c r="C1513" i="1"/>
  <c r="B1513" i="1"/>
  <c r="M1512" i="1"/>
  <c r="C1512" i="1"/>
  <c r="B1512" i="1"/>
  <c r="M1511" i="1"/>
  <c r="C1511" i="1"/>
  <c r="B1511" i="1"/>
  <c r="M1510" i="1"/>
  <c r="C1510" i="1"/>
  <c r="B1510" i="1"/>
  <c r="M1509" i="1"/>
  <c r="C1509" i="1"/>
  <c r="B1509" i="1"/>
  <c r="M1508" i="1"/>
  <c r="M1518" i="1" s="1"/>
  <c r="C1508" i="1"/>
  <c r="B1508" i="1"/>
  <c r="M1504" i="1"/>
  <c r="C1741" i="1" s="1"/>
  <c r="B1504" i="1"/>
  <c r="H1497" i="1"/>
  <c r="L1496" i="1"/>
  <c r="K1496" i="1"/>
  <c r="F1496" i="1"/>
  <c r="C1496" i="1"/>
  <c r="K1495" i="1"/>
  <c r="F1495" i="1"/>
  <c r="L1495" i="1" s="1"/>
  <c r="C1495" i="1"/>
  <c r="K1494" i="1"/>
  <c r="F1494" i="1"/>
  <c r="L1494" i="1" s="1"/>
  <c r="C1494" i="1"/>
  <c r="K1493" i="1"/>
  <c r="F1493" i="1"/>
  <c r="L1493" i="1" s="1"/>
  <c r="C1493" i="1"/>
  <c r="K1492" i="1"/>
  <c r="F1492" i="1"/>
  <c r="L1492" i="1" s="1"/>
  <c r="C1492" i="1"/>
  <c r="F1491" i="1"/>
  <c r="L1491" i="1" s="1"/>
  <c r="C1491" i="1"/>
  <c r="C1490" i="1"/>
  <c r="C1489" i="1"/>
  <c r="C1486" i="1"/>
  <c r="M1483" i="1"/>
  <c r="P1483" i="1" s="1"/>
  <c r="F1482" i="1"/>
  <c r="H1484" i="1" s="1"/>
  <c r="C1482" i="1"/>
  <c r="M1481" i="1"/>
  <c r="M1480" i="1"/>
  <c r="C1480" i="1"/>
  <c r="B1480" i="1"/>
  <c r="M1479" i="1"/>
  <c r="C1479" i="1"/>
  <c r="B1479" i="1"/>
  <c r="M1478" i="1"/>
  <c r="C1478" i="1"/>
  <c r="B1478" i="1"/>
  <c r="M1477" i="1"/>
  <c r="C1477" i="1"/>
  <c r="B1477" i="1"/>
  <c r="M1476" i="1"/>
  <c r="C1476" i="1"/>
  <c r="B1476" i="1"/>
  <c r="M1475" i="1"/>
  <c r="C1475" i="1"/>
  <c r="B1475" i="1"/>
  <c r="M1474" i="1"/>
  <c r="C1474" i="1"/>
  <c r="B1474" i="1"/>
  <c r="M1473" i="1"/>
  <c r="C1473" i="1"/>
  <c r="B1473" i="1"/>
  <c r="M1472" i="1"/>
  <c r="C1472" i="1"/>
  <c r="B1472" i="1"/>
  <c r="M1471" i="1"/>
  <c r="C1471" i="1"/>
  <c r="B1471" i="1"/>
  <c r="B1482" i="1" s="1"/>
  <c r="M1467" i="1"/>
  <c r="B1467" i="1"/>
  <c r="H1460" i="1"/>
  <c r="L1459" i="1"/>
  <c r="K1459" i="1"/>
  <c r="F1459" i="1"/>
  <c r="C1459" i="1"/>
  <c r="K1458" i="1"/>
  <c r="F1458" i="1"/>
  <c r="L1458" i="1" s="1"/>
  <c r="C1458" i="1"/>
  <c r="K1457" i="1"/>
  <c r="F1457" i="1"/>
  <c r="L1457" i="1" s="1"/>
  <c r="C1457" i="1"/>
  <c r="K1456" i="1"/>
  <c r="F1456" i="1"/>
  <c r="L1456" i="1" s="1"/>
  <c r="C1456" i="1"/>
  <c r="L1455" i="1"/>
  <c r="K1455" i="1"/>
  <c r="F1455" i="1"/>
  <c r="C1455" i="1"/>
  <c r="L1454" i="1"/>
  <c r="F1454" i="1"/>
  <c r="C1454" i="1"/>
  <c r="C1453" i="1"/>
  <c r="C1452" i="1"/>
  <c r="C1449" i="1"/>
  <c r="M1446" i="1"/>
  <c r="P1446" i="1" s="1"/>
  <c r="I1739" i="1" s="1"/>
  <c r="M1443" i="1"/>
  <c r="C1443" i="1"/>
  <c r="B1443" i="1" s="1"/>
  <c r="M1442" i="1"/>
  <c r="C1442" i="1"/>
  <c r="B1442" i="1" s="1"/>
  <c r="M1441" i="1"/>
  <c r="C1441" i="1"/>
  <c r="B1441" i="1" s="1"/>
  <c r="M1440" i="1"/>
  <c r="C1440" i="1"/>
  <c r="B1440" i="1" s="1"/>
  <c r="M1439" i="1"/>
  <c r="C1439" i="1"/>
  <c r="B1439" i="1" s="1"/>
  <c r="M1438" i="1"/>
  <c r="C1438" i="1"/>
  <c r="B1438" i="1"/>
  <c r="M1437" i="1"/>
  <c r="C1437" i="1"/>
  <c r="B1437" i="1"/>
  <c r="M1436" i="1"/>
  <c r="C1436" i="1"/>
  <c r="B1436" i="1" s="1"/>
  <c r="M1435" i="1"/>
  <c r="C1435" i="1"/>
  <c r="B1435" i="1" s="1"/>
  <c r="M1434" i="1"/>
  <c r="C1434" i="1"/>
  <c r="B1434" i="1"/>
  <c r="M1430" i="1"/>
  <c r="C1739" i="1" s="1"/>
  <c r="B1430" i="1"/>
  <c r="C28" i="1" s="1"/>
  <c r="H1423" i="1"/>
  <c r="K1422" i="1"/>
  <c r="F1422" i="1"/>
  <c r="L1422" i="1" s="1"/>
  <c r="C1422" i="1"/>
  <c r="K1421" i="1"/>
  <c r="F1421" i="1"/>
  <c r="L1421" i="1" s="1"/>
  <c r="C1421" i="1"/>
  <c r="L1420" i="1"/>
  <c r="K1420" i="1"/>
  <c r="F1420" i="1"/>
  <c r="C1420" i="1"/>
  <c r="F1424" i="1" s="1"/>
  <c r="K1419" i="1"/>
  <c r="F1419" i="1"/>
  <c r="L1419" i="1" s="1"/>
  <c r="C1419" i="1"/>
  <c r="K1418" i="1"/>
  <c r="F1418" i="1"/>
  <c r="L1418" i="1" s="1"/>
  <c r="C1418" i="1"/>
  <c r="F1417" i="1"/>
  <c r="L1417" i="1" s="1"/>
  <c r="C1417" i="1"/>
  <c r="C1416" i="1"/>
  <c r="C1415" i="1"/>
  <c r="C1412" i="1"/>
  <c r="F1410" i="1"/>
  <c r="P1409" i="1"/>
  <c r="I1738" i="1" s="1"/>
  <c r="M1409" i="1"/>
  <c r="I1408" i="1"/>
  <c r="M1406" i="1"/>
  <c r="C1406" i="1"/>
  <c r="B1406" i="1"/>
  <c r="M1405" i="1"/>
  <c r="C1405" i="1"/>
  <c r="B1405" i="1"/>
  <c r="M1404" i="1"/>
  <c r="C1404" i="1"/>
  <c r="B1404" i="1"/>
  <c r="M1403" i="1"/>
  <c r="C1403" i="1"/>
  <c r="B1403" i="1"/>
  <c r="M1402" i="1"/>
  <c r="C1402" i="1"/>
  <c r="B1402" i="1"/>
  <c r="M1401" i="1"/>
  <c r="C1401" i="1"/>
  <c r="B1401" i="1"/>
  <c r="M1400" i="1"/>
  <c r="C1400" i="1"/>
  <c r="B1400" i="1"/>
  <c r="M1399" i="1"/>
  <c r="C1399" i="1"/>
  <c r="B1399" i="1"/>
  <c r="M1398" i="1"/>
  <c r="C1398" i="1"/>
  <c r="B1398" i="1"/>
  <c r="M1397" i="1"/>
  <c r="M1407" i="1" s="1"/>
  <c r="C1397" i="1"/>
  <c r="B1397" i="1"/>
  <c r="B1408" i="1" s="1"/>
  <c r="F1408" i="1" s="1"/>
  <c r="H1410" i="1" s="1"/>
  <c r="M1393" i="1"/>
  <c r="C1738" i="1" s="1"/>
  <c r="B1393" i="1"/>
  <c r="F1387" i="1"/>
  <c r="H1386" i="1"/>
  <c r="L1385" i="1"/>
  <c r="K1385" i="1"/>
  <c r="F1385" i="1"/>
  <c r="C1385" i="1"/>
  <c r="L1384" i="1"/>
  <c r="K1384" i="1"/>
  <c r="F1384" i="1"/>
  <c r="C1384" i="1"/>
  <c r="K1383" i="1"/>
  <c r="F1383" i="1"/>
  <c r="L1383" i="1" s="1"/>
  <c r="C1383" i="1"/>
  <c r="K1382" i="1"/>
  <c r="F1382" i="1"/>
  <c r="L1382" i="1" s="1"/>
  <c r="C1382" i="1"/>
  <c r="K1381" i="1"/>
  <c r="F1381" i="1"/>
  <c r="L1381" i="1" s="1"/>
  <c r="C1381" i="1"/>
  <c r="F1380" i="1"/>
  <c r="L1380" i="1" s="1"/>
  <c r="C1380" i="1"/>
  <c r="C1387" i="1" s="1"/>
  <c r="B334" i="1" s="1"/>
  <c r="C1379" i="1"/>
  <c r="C1378" i="1"/>
  <c r="C1375" i="1"/>
  <c r="M1372" i="1"/>
  <c r="P1372" i="1" s="1"/>
  <c r="I1737" i="1" s="1"/>
  <c r="M1369" i="1"/>
  <c r="C1369" i="1"/>
  <c r="B1369" i="1" s="1"/>
  <c r="M1368" i="1"/>
  <c r="C1368" i="1"/>
  <c r="B1368" i="1" s="1"/>
  <c r="M1367" i="1"/>
  <c r="C1367" i="1"/>
  <c r="B1367" i="1" s="1"/>
  <c r="M1366" i="1"/>
  <c r="C1366" i="1"/>
  <c r="B1366" i="1" s="1"/>
  <c r="M1365" i="1"/>
  <c r="C1365" i="1"/>
  <c r="B1365" i="1" s="1"/>
  <c r="M1364" i="1"/>
  <c r="C1364" i="1"/>
  <c r="B1364" i="1" s="1"/>
  <c r="M1363" i="1"/>
  <c r="C1363" i="1"/>
  <c r="B1363" i="1" s="1"/>
  <c r="M1362" i="1"/>
  <c r="C1362" i="1"/>
  <c r="B1362" i="1" s="1"/>
  <c r="B1371" i="1" s="1"/>
  <c r="M1361" i="1"/>
  <c r="C1361" i="1"/>
  <c r="B1361" i="1" s="1"/>
  <c r="M1360" i="1"/>
  <c r="C1360" i="1"/>
  <c r="B1360" i="1" s="1"/>
  <c r="M1356" i="1"/>
  <c r="B1356" i="1"/>
  <c r="H1349" i="1"/>
  <c r="K1348" i="1"/>
  <c r="F1348" i="1"/>
  <c r="L1348" i="1" s="1"/>
  <c r="C1348" i="1"/>
  <c r="K1347" i="1"/>
  <c r="F1347" i="1"/>
  <c r="L1347" i="1" s="1"/>
  <c r="C1347" i="1"/>
  <c r="K1346" i="1"/>
  <c r="F1346" i="1"/>
  <c r="L1346" i="1" s="1"/>
  <c r="C1346" i="1"/>
  <c r="L1345" i="1"/>
  <c r="K1345" i="1"/>
  <c r="F1345" i="1"/>
  <c r="C1345" i="1"/>
  <c r="K1344" i="1"/>
  <c r="F1344" i="1"/>
  <c r="L1344" i="1" s="1"/>
  <c r="C1344" i="1"/>
  <c r="F1343" i="1"/>
  <c r="L1343" i="1" s="1"/>
  <c r="C1343" i="1"/>
  <c r="C1342" i="1"/>
  <c r="C1341" i="1"/>
  <c r="C1338" i="1"/>
  <c r="F1350" i="1" s="1"/>
  <c r="P1335" i="1"/>
  <c r="I1736" i="1" s="1"/>
  <c r="M1335" i="1"/>
  <c r="M1334" i="1"/>
  <c r="P1334" i="1" s="1"/>
  <c r="M1333" i="1"/>
  <c r="B1336" i="1" s="1"/>
  <c r="B283" i="1" s="1"/>
  <c r="M1332" i="1"/>
  <c r="C1332" i="1"/>
  <c r="B1332" i="1"/>
  <c r="M1331" i="1"/>
  <c r="C1331" i="1"/>
  <c r="B1331" i="1"/>
  <c r="M1330" i="1"/>
  <c r="C1330" i="1"/>
  <c r="B1330" i="1"/>
  <c r="M1329" i="1"/>
  <c r="C1329" i="1"/>
  <c r="B1329" i="1"/>
  <c r="M1328" i="1"/>
  <c r="C1328" i="1"/>
  <c r="B1328" i="1"/>
  <c r="M1327" i="1"/>
  <c r="C1327" i="1"/>
  <c r="B1327" i="1"/>
  <c r="M1326" i="1"/>
  <c r="C1326" i="1"/>
  <c r="B1326" i="1"/>
  <c r="M1325" i="1"/>
  <c r="C1325" i="1"/>
  <c r="B1325" i="1"/>
  <c r="M1324" i="1"/>
  <c r="C1324" i="1"/>
  <c r="B1324" i="1"/>
  <c r="M1323" i="1"/>
  <c r="C1323" i="1"/>
  <c r="B1323" i="1"/>
  <c r="M1319" i="1"/>
  <c r="C1736" i="1" s="1"/>
  <c r="B1319" i="1"/>
  <c r="C25" i="1" s="1"/>
  <c r="H1312" i="1"/>
  <c r="K1311" i="1"/>
  <c r="F1311" i="1"/>
  <c r="L1311" i="1" s="1"/>
  <c r="C1311" i="1"/>
  <c r="L1310" i="1"/>
  <c r="K1310" i="1"/>
  <c r="F1310" i="1"/>
  <c r="C1310" i="1"/>
  <c r="C1313" i="1" s="1"/>
  <c r="B252" i="1" s="1"/>
  <c r="K1309" i="1"/>
  <c r="F1309" i="1"/>
  <c r="L1309" i="1" s="1"/>
  <c r="C1309" i="1"/>
  <c r="L1308" i="1"/>
  <c r="K1308" i="1"/>
  <c r="F1308" i="1"/>
  <c r="C1308" i="1"/>
  <c r="L1307" i="1"/>
  <c r="K1307" i="1"/>
  <c r="F1307" i="1"/>
  <c r="C1307" i="1"/>
  <c r="L1306" i="1"/>
  <c r="F1306" i="1"/>
  <c r="C1306" i="1"/>
  <c r="C1305" i="1"/>
  <c r="C1304" i="1"/>
  <c r="C1301" i="1"/>
  <c r="P1298" i="1"/>
  <c r="I1735" i="1" s="1"/>
  <c r="M1298" i="1"/>
  <c r="M1295" i="1"/>
  <c r="C1295" i="1"/>
  <c r="B1295" i="1" s="1"/>
  <c r="M1294" i="1"/>
  <c r="C1294" i="1"/>
  <c r="B1294" i="1" s="1"/>
  <c r="M1293" i="1"/>
  <c r="C1293" i="1"/>
  <c r="B1293" i="1"/>
  <c r="M1292" i="1"/>
  <c r="C1292" i="1"/>
  <c r="B1292" i="1"/>
  <c r="M1291" i="1"/>
  <c r="C1291" i="1"/>
  <c r="B1291" i="1" s="1"/>
  <c r="M1290" i="1"/>
  <c r="C1290" i="1"/>
  <c r="B1290" i="1" s="1"/>
  <c r="M1289" i="1"/>
  <c r="C1289" i="1"/>
  <c r="B1289" i="1"/>
  <c r="M1288" i="1"/>
  <c r="C1288" i="1"/>
  <c r="B1288" i="1"/>
  <c r="M1287" i="1"/>
  <c r="C1287" i="1"/>
  <c r="B1287" i="1" s="1"/>
  <c r="M1286" i="1"/>
  <c r="C1286" i="1"/>
  <c r="B1286" i="1" s="1"/>
  <c r="M1282" i="1"/>
  <c r="C1735" i="1" s="1"/>
  <c r="B1282" i="1"/>
  <c r="C24" i="1" s="1"/>
  <c r="H1275" i="1"/>
  <c r="L1274" i="1"/>
  <c r="K1274" i="1"/>
  <c r="F1274" i="1"/>
  <c r="C1274" i="1"/>
  <c r="K1273" i="1"/>
  <c r="F1273" i="1"/>
  <c r="L1273" i="1" s="1"/>
  <c r="C1273" i="1"/>
  <c r="K1272" i="1"/>
  <c r="F1272" i="1"/>
  <c r="L1272" i="1" s="1"/>
  <c r="C1272" i="1"/>
  <c r="K1271" i="1"/>
  <c r="F1271" i="1"/>
  <c r="L1271" i="1" s="1"/>
  <c r="C1271" i="1"/>
  <c r="L1270" i="1"/>
  <c r="K1270" i="1"/>
  <c r="F1270" i="1"/>
  <c r="C1270" i="1"/>
  <c r="F1269" i="1"/>
  <c r="L1269" i="1" s="1"/>
  <c r="C1269" i="1"/>
  <c r="C1268" i="1"/>
  <c r="C1267" i="1"/>
  <c r="C1264" i="1"/>
  <c r="M1261" i="1"/>
  <c r="P1261" i="1" s="1"/>
  <c r="I1734" i="1" s="1"/>
  <c r="M1259" i="1"/>
  <c r="M1258" i="1"/>
  <c r="C1258" i="1"/>
  <c r="B1258" i="1"/>
  <c r="M1257" i="1"/>
  <c r="C1257" i="1"/>
  <c r="B1257" i="1"/>
  <c r="M1256" i="1"/>
  <c r="C1256" i="1"/>
  <c r="B1256" i="1"/>
  <c r="M1255" i="1"/>
  <c r="C1255" i="1"/>
  <c r="B1255" i="1"/>
  <c r="M1254" i="1"/>
  <c r="C1254" i="1"/>
  <c r="B1254" i="1"/>
  <c r="M1253" i="1"/>
  <c r="C1253" i="1"/>
  <c r="B1253" i="1"/>
  <c r="M1252" i="1"/>
  <c r="C1252" i="1"/>
  <c r="B1252" i="1"/>
  <c r="M1251" i="1"/>
  <c r="C1251" i="1"/>
  <c r="B1251" i="1"/>
  <c r="M1250" i="1"/>
  <c r="C1250" i="1"/>
  <c r="B1250" i="1"/>
  <c r="M1249" i="1"/>
  <c r="C1249" i="1"/>
  <c r="B1249" i="1"/>
  <c r="M1245" i="1"/>
  <c r="C1734" i="1" s="1"/>
  <c r="B1245" i="1"/>
  <c r="H1238" i="1"/>
  <c r="L1237" i="1"/>
  <c r="K1237" i="1"/>
  <c r="F1237" i="1"/>
  <c r="C1237" i="1"/>
  <c r="K1236" i="1"/>
  <c r="F1236" i="1"/>
  <c r="L1236" i="1" s="1"/>
  <c r="C1236" i="1"/>
  <c r="L1235" i="1"/>
  <c r="K1235" i="1"/>
  <c r="F1235" i="1"/>
  <c r="C1235" i="1"/>
  <c r="F1239" i="1" s="1"/>
  <c r="L1234" i="1"/>
  <c r="K1234" i="1"/>
  <c r="F1234" i="1"/>
  <c r="C1234" i="1"/>
  <c r="K1233" i="1"/>
  <c r="F1233" i="1"/>
  <c r="L1233" i="1" s="1"/>
  <c r="C1233" i="1"/>
  <c r="L1232" i="1"/>
  <c r="F1232" i="1"/>
  <c r="C1232" i="1"/>
  <c r="C1239" i="1" s="1"/>
  <c r="C1231" i="1"/>
  <c r="C1230" i="1"/>
  <c r="C1227" i="1"/>
  <c r="M1224" i="1"/>
  <c r="P1224" i="1" s="1"/>
  <c r="I1733" i="1" s="1"/>
  <c r="M1221" i="1"/>
  <c r="C1221" i="1"/>
  <c r="B1221" i="1" s="1"/>
  <c r="M1220" i="1"/>
  <c r="C1220" i="1"/>
  <c r="B1220" i="1" s="1"/>
  <c r="M1219" i="1"/>
  <c r="F1219" i="1"/>
  <c r="C1219" i="1"/>
  <c r="B1219" i="1" s="1"/>
  <c r="M1218" i="1"/>
  <c r="C1218" i="1"/>
  <c r="B1218" i="1" s="1"/>
  <c r="M1217" i="1"/>
  <c r="C1217" i="1"/>
  <c r="B1217" i="1" s="1"/>
  <c r="M1216" i="1"/>
  <c r="C1216" i="1"/>
  <c r="B1216" i="1" s="1"/>
  <c r="M1215" i="1"/>
  <c r="F1215" i="1"/>
  <c r="C1215" i="1"/>
  <c r="B1215" i="1" s="1"/>
  <c r="M1214" i="1"/>
  <c r="C1214" i="1"/>
  <c r="B1214" i="1" s="1"/>
  <c r="B1223" i="1" s="1"/>
  <c r="M1213" i="1"/>
  <c r="C1213" i="1"/>
  <c r="B1213" i="1" s="1"/>
  <c r="M1212" i="1"/>
  <c r="C1212" i="1"/>
  <c r="B1212" i="1" s="1"/>
  <c r="M1208" i="1"/>
  <c r="C1733" i="1" s="1"/>
  <c r="B1208" i="1"/>
  <c r="H1201" i="1"/>
  <c r="K1200" i="1"/>
  <c r="F1200" i="1"/>
  <c r="L1200" i="1" s="1"/>
  <c r="C1200" i="1"/>
  <c r="L1199" i="1"/>
  <c r="K1199" i="1"/>
  <c r="F1199" i="1"/>
  <c r="C1199" i="1"/>
  <c r="K1198" i="1"/>
  <c r="F1198" i="1"/>
  <c r="L1198" i="1" s="1"/>
  <c r="C1198" i="1"/>
  <c r="C1202" i="1" s="1"/>
  <c r="B128" i="1" s="1"/>
  <c r="K1197" i="1"/>
  <c r="F1197" i="1"/>
  <c r="L1197" i="1" s="1"/>
  <c r="C1197" i="1"/>
  <c r="K1196" i="1"/>
  <c r="F1196" i="1"/>
  <c r="L1196" i="1" s="1"/>
  <c r="C1196" i="1"/>
  <c r="L1195" i="1"/>
  <c r="F1195" i="1"/>
  <c r="C1195" i="1"/>
  <c r="C1194" i="1"/>
  <c r="C1193" i="1"/>
  <c r="C1190" i="1"/>
  <c r="P1187" i="1"/>
  <c r="I1732" i="1" s="1"/>
  <c r="M1187" i="1"/>
  <c r="M1185" i="1"/>
  <c r="B1188" i="1" s="1"/>
  <c r="B118" i="1" s="1"/>
  <c r="M1184" i="1"/>
  <c r="F1184" i="1"/>
  <c r="F1221" i="1" s="1"/>
  <c r="F1258" i="1" s="1"/>
  <c r="F1295" i="1" s="1"/>
  <c r="C1184" i="1"/>
  <c r="B1184" i="1" s="1"/>
  <c r="M1183" i="1"/>
  <c r="F1183" i="1"/>
  <c r="F1220" i="1" s="1"/>
  <c r="F1257" i="1" s="1"/>
  <c r="C1183" i="1"/>
  <c r="B1183" i="1" s="1"/>
  <c r="M1182" i="1"/>
  <c r="F1182" i="1"/>
  <c r="C1182" i="1"/>
  <c r="B1182" i="1" s="1"/>
  <c r="M1181" i="1"/>
  <c r="F1181" i="1"/>
  <c r="B110" i="1" s="1"/>
  <c r="C1181" i="1"/>
  <c r="B1181" i="1" s="1"/>
  <c r="M1180" i="1"/>
  <c r="F1180" i="1"/>
  <c r="F1217" i="1" s="1"/>
  <c r="F1254" i="1" s="1"/>
  <c r="F1291" i="1" s="1"/>
  <c r="C1180" i="1"/>
  <c r="B1180" i="1" s="1"/>
  <c r="M1179" i="1"/>
  <c r="F1179" i="1"/>
  <c r="F1216" i="1" s="1"/>
  <c r="F1253" i="1" s="1"/>
  <c r="C1179" i="1"/>
  <c r="B1179" i="1" s="1"/>
  <c r="M1178" i="1"/>
  <c r="F1178" i="1"/>
  <c r="C1178" i="1"/>
  <c r="B1178" i="1" s="1"/>
  <c r="M1177" i="1"/>
  <c r="F1177" i="1"/>
  <c r="B102" i="1" s="1"/>
  <c r="C1177" i="1"/>
  <c r="B1177" i="1" s="1"/>
  <c r="M1176" i="1"/>
  <c r="F1176" i="1"/>
  <c r="F1213" i="1" s="1"/>
  <c r="F1250" i="1" s="1"/>
  <c r="F1287" i="1" s="1"/>
  <c r="C1176" i="1"/>
  <c r="B1176" i="1" s="1"/>
  <c r="B1186" i="1" s="1"/>
  <c r="M1175" i="1"/>
  <c r="F1175" i="1"/>
  <c r="F1212" i="1" s="1"/>
  <c r="F1249" i="1" s="1"/>
  <c r="C1175" i="1"/>
  <c r="B1175" i="1" s="1"/>
  <c r="M1171" i="1"/>
  <c r="C1732" i="1" s="1"/>
  <c r="B1171" i="1"/>
  <c r="C21" i="1" s="1"/>
  <c r="H1160" i="1"/>
  <c r="E1160" i="1"/>
  <c r="H1159" i="1"/>
  <c r="E1159" i="1"/>
  <c r="F1153" i="1"/>
  <c r="I1152" i="1"/>
  <c r="F1152" i="1"/>
  <c r="M1147" i="1"/>
  <c r="P1147" i="1" s="1"/>
  <c r="M1144" i="1"/>
  <c r="C1144" i="1"/>
  <c r="B1144" i="1"/>
  <c r="M1143" i="1"/>
  <c r="C1143" i="1"/>
  <c r="B1143" i="1" s="1"/>
  <c r="M1142" i="1"/>
  <c r="C1142" i="1"/>
  <c r="B1142" i="1" s="1"/>
  <c r="M1141" i="1"/>
  <c r="C1141" i="1"/>
  <c r="B1141" i="1"/>
  <c r="M1140" i="1"/>
  <c r="C1140" i="1"/>
  <c r="B1140" i="1"/>
  <c r="M1139" i="1"/>
  <c r="C1139" i="1"/>
  <c r="B1139" i="1" s="1"/>
  <c r="M1138" i="1"/>
  <c r="C1138" i="1"/>
  <c r="B1138" i="1"/>
  <c r="M1137" i="1"/>
  <c r="C1137" i="1"/>
  <c r="B1137" i="1"/>
  <c r="M1136" i="1"/>
  <c r="C1136" i="1"/>
  <c r="B1136" i="1"/>
  <c r="M1135" i="1"/>
  <c r="C1135" i="1"/>
  <c r="B1135" i="1" s="1"/>
  <c r="B1146" i="1" s="1"/>
  <c r="J1133" i="1"/>
  <c r="F1133" i="1"/>
  <c r="M1131" i="1"/>
  <c r="C1731" i="1" s="1"/>
  <c r="B1131" i="1"/>
  <c r="N1118" i="1"/>
  <c r="K1118" i="1" s="1"/>
  <c r="B1118" i="1"/>
  <c r="N1117" i="1"/>
  <c r="K1117" i="1"/>
  <c r="B1117" i="1"/>
  <c r="N1116" i="1"/>
  <c r="K1116" i="1" s="1"/>
  <c r="B1116" i="1"/>
  <c r="N1115" i="1"/>
  <c r="K1115" i="1" s="1"/>
  <c r="B1115" i="1"/>
  <c r="N1114" i="1"/>
  <c r="K1114" i="1" s="1"/>
  <c r="L1109" i="1"/>
  <c r="L1108" i="1"/>
  <c r="L1107" i="1"/>
  <c r="L1106" i="1"/>
  <c r="L1105" i="1"/>
  <c r="L1104" i="1"/>
  <c r="L1103" i="1"/>
  <c r="B652" i="1"/>
  <c r="B498" i="1"/>
  <c r="B199" i="1"/>
  <c r="B191" i="1"/>
  <c r="B183" i="1"/>
  <c r="B170" i="1"/>
  <c r="B158" i="1"/>
  <c r="B150" i="1"/>
  <c r="B148" i="1"/>
  <c r="B142" i="1"/>
  <c r="B114" i="1"/>
  <c r="B112" i="1"/>
  <c r="B106" i="1"/>
  <c r="B104" i="1"/>
  <c r="B98" i="1"/>
  <c r="F96" i="1"/>
  <c r="F95" i="1"/>
  <c r="F1173" i="1" s="1"/>
  <c r="B76" i="1"/>
  <c r="B74" i="1"/>
  <c r="B72" i="1"/>
  <c r="B70" i="1"/>
  <c r="B68" i="1"/>
  <c r="B66" i="1"/>
  <c r="B64" i="1"/>
  <c r="B62" i="1"/>
  <c r="B60" i="1"/>
  <c r="B58" i="1"/>
  <c r="M35" i="1"/>
  <c r="K35" i="1"/>
  <c r="J35" i="1"/>
  <c r="C35" i="1"/>
  <c r="M34" i="1"/>
  <c r="L34" i="1"/>
  <c r="K34" i="1"/>
  <c r="J34" i="1"/>
  <c r="C34" i="1"/>
  <c r="M33" i="1"/>
  <c r="K33" i="1"/>
  <c r="J33" i="1"/>
  <c r="C33" i="1"/>
  <c r="M32" i="1"/>
  <c r="K32" i="1"/>
  <c r="J32" i="1"/>
  <c r="C32" i="1"/>
  <c r="M31" i="1"/>
  <c r="L31" i="1"/>
  <c r="K31" i="1"/>
  <c r="J31" i="1"/>
  <c r="C31" i="1"/>
  <c r="M30" i="1"/>
  <c r="K30" i="1"/>
  <c r="J30" i="1"/>
  <c r="C30" i="1"/>
  <c r="K29" i="1"/>
  <c r="J29" i="1"/>
  <c r="C29" i="1"/>
  <c r="K28" i="1"/>
  <c r="J28" i="1"/>
  <c r="M27" i="1"/>
  <c r="K27" i="1"/>
  <c r="J27" i="1"/>
  <c r="C27" i="1"/>
  <c r="M26" i="1"/>
  <c r="J26" i="1"/>
  <c r="C26" i="1"/>
  <c r="M25" i="1"/>
  <c r="K25" i="1"/>
  <c r="J25" i="1"/>
  <c r="M24" i="1"/>
  <c r="K24" i="1"/>
  <c r="J24" i="1"/>
  <c r="K23" i="1"/>
  <c r="J23" i="1"/>
  <c r="C23" i="1"/>
  <c r="M22" i="1"/>
  <c r="K22" i="1"/>
  <c r="J22" i="1"/>
  <c r="C22" i="1"/>
  <c r="M21" i="1"/>
  <c r="K21" i="1"/>
  <c r="J21" i="1"/>
  <c r="K20" i="1"/>
  <c r="J20" i="1"/>
  <c r="C20" i="1"/>
  <c r="F1186" i="1" l="1"/>
  <c r="H1188" i="1" s="1"/>
  <c r="I1186" i="1"/>
  <c r="C1186" i="1"/>
  <c r="F1188" i="1"/>
  <c r="F1148" i="1"/>
  <c r="C1146" i="1"/>
  <c r="I1146" i="1"/>
  <c r="J1153" i="1" s="1"/>
  <c r="F1146" i="1"/>
  <c r="B1632" i="1"/>
  <c r="B611" i="1" s="1"/>
  <c r="M1630" i="1"/>
  <c r="P1630" i="1" s="1"/>
  <c r="I1223" i="1"/>
  <c r="F1225" i="1"/>
  <c r="F1223" i="1"/>
  <c r="H1225" i="1" s="1"/>
  <c r="C1223" i="1"/>
  <c r="F1286" i="1"/>
  <c r="B181" i="1"/>
  <c r="F1290" i="1"/>
  <c r="B189" i="1"/>
  <c r="M1145" i="1"/>
  <c r="B154" i="1"/>
  <c r="F1256" i="1"/>
  <c r="B1260" i="1"/>
  <c r="B1334" i="1"/>
  <c r="C1350" i="1"/>
  <c r="B293" i="1" s="1"/>
  <c r="B1445" i="1"/>
  <c r="I1740" i="1"/>
  <c r="M29" i="1"/>
  <c r="J1173" i="1"/>
  <c r="F1192" i="1" s="1"/>
  <c r="F138" i="1"/>
  <c r="B140" i="1"/>
  <c r="B156" i="1"/>
  <c r="M1222" i="1"/>
  <c r="B1297" i="1"/>
  <c r="K26" i="1"/>
  <c r="C1737" i="1"/>
  <c r="C1747" i="1" s="1"/>
  <c r="D1747" i="1" s="1"/>
  <c r="F1461" i="1"/>
  <c r="C1461" i="1"/>
  <c r="B416" i="1" s="1"/>
  <c r="M1519" i="1"/>
  <c r="P1519" i="1" s="1"/>
  <c r="B1521" i="1"/>
  <c r="B488" i="1" s="1"/>
  <c r="F1667" i="1"/>
  <c r="H1669" i="1" s="1"/>
  <c r="F1669" i="1"/>
  <c r="C1667" i="1"/>
  <c r="I1667" i="1"/>
  <c r="F1294" i="1"/>
  <c r="B197" i="1"/>
  <c r="B146" i="1"/>
  <c r="F1252" i="1"/>
  <c r="F1736" i="1"/>
  <c r="L25" i="1"/>
  <c r="I1371" i="1"/>
  <c r="F1371" i="1"/>
  <c r="H1373" i="1" s="1"/>
  <c r="C1371" i="1"/>
  <c r="F1373" i="1"/>
  <c r="B1410" i="1"/>
  <c r="B365" i="1" s="1"/>
  <c r="M1408" i="1"/>
  <c r="P1408" i="1" s="1"/>
  <c r="M23" i="1"/>
  <c r="L35" i="1"/>
  <c r="I1731" i="1"/>
  <c r="M20" i="1"/>
  <c r="B224" i="1"/>
  <c r="F1324" i="1"/>
  <c r="B232" i="1"/>
  <c r="F1328" i="1"/>
  <c r="B240" i="1"/>
  <c r="F1332" i="1"/>
  <c r="F1202" i="1"/>
  <c r="B1262" i="1"/>
  <c r="B201" i="1" s="1"/>
  <c r="M1260" i="1"/>
  <c r="P1260" i="1" s="1"/>
  <c r="M1296" i="1"/>
  <c r="F1214" i="1"/>
  <c r="F1218" i="1"/>
  <c r="C1276" i="1"/>
  <c r="B211" i="1" s="1"/>
  <c r="M1370" i="1"/>
  <c r="C1498" i="1"/>
  <c r="B457" i="1" s="1"/>
  <c r="F1498" i="1"/>
  <c r="B1593" i="1"/>
  <c r="M28" i="1"/>
  <c r="B100" i="1"/>
  <c r="B108" i="1"/>
  <c r="B116" i="1"/>
  <c r="F137" i="1"/>
  <c r="F1313" i="1"/>
  <c r="C1408" i="1"/>
  <c r="C1424" i="1"/>
  <c r="B375" i="1" s="1"/>
  <c r="M1444" i="1"/>
  <c r="F1484" i="1"/>
  <c r="I1482" i="1"/>
  <c r="B1484" i="1"/>
  <c r="B447" i="1" s="1"/>
  <c r="M1482" i="1"/>
  <c r="P1482" i="1" s="1"/>
  <c r="C1572" i="1"/>
  <c r="B539" i="1" s="1"/>
  <c r="B1704" i="1"/>
  <c r="M1186" i="1"/>
  <c r="P1186" i="1" s="1"/>
  <c r="F1276" i="1"/>
  <c r="B1519" i="1"/>
  <c r="B1556" i="1"/>
  <c r="F1572" i="1"/>
  <c r="F1683" i="1"/>
  <c r="C1683" i="1"/>
  <c r="B662" i="1" s="1"/>
  <c r="F1720" i="1"/>
  <c r="C1720" i="1"/>
  <c r="B703" i="1" s="1"/>
  <c r="M1592" i="1"/>
  <c r="B1630" i="1"/>
  <c r="F1646" i="1"/>
  <c r="C1646" i="1"/>
  <c r="B621" i="1" s="1"/>
  <c r="F1535" i="1"/>
  <c r="F1632" i="1" l="1"/>
  <c r="C1630" i="1"/>
  <c r="I1630" i="1"/>
  <c r="F1630" i="1"/>
  <c r="H1632" i="1" s="1"/>
  <c r="F1521" i="1"/>
  <c r="C1519" i="1"/>
  <c r="I1519" i="1"/>
  <c r="F1519" i="1"/>
  <c r="H1521" i="1" s="1"/>
  <c r="I1704" i="1"/>
  <c r="F1704" i="1"/>
  <c r="H1706" i="1" s="1"/>
  <c r="F1706" i="1"/>
  <c r="C1704" i="1"/>
  <c r="F1255" i="1"/>
  <c r="B152" i="1"/>
  <c r="F1734" i="1"/>
  <c r="L23" i="1"/>
  <c r="F1331" i="1"/>
  <c r="B238" i="1"/>
  <c r="M1223" i="1"/>
  <c r="P1223" i="1" s="1"/>
  <c r="B1225" i="1"/>
  <c r="B160" i="1" s="1"/>
  <c r="C1192" i="1"/>
  <c r="B120" i="1" s="1"/>
  <c r="J1195" i="1"/>
  <c r="H1148" i="1"/>
  <c r="H1153" i="1"/>
  <c r="B1595" i="1"/>
  <c r="B570" i="1" s="1"/>
  <c r="M1593" i="1"/>
  <c r="P1593" i="1" s="1"/>
  <c r="F1251" i="1"/>
  <c r="B144" i="1"/>
  <c r="F1365" i="1"/>
  <c r="B273" i="1"/>
  <c r="F1738" i="1"/>
  <c r="L27" i="1"/>
  <c r="F1289" i="1"/>
  <c r="B187" i="1"/>
  <c r="F1334" i="1"/>
  <c r="H1336" i="1" s="1"/>
  <c r="I1334" i="1"/>
  <c r="C1334" i="1"/>
  <c r="F1336" i="1"/>
  <c r="C1157" i="1"/>
  <c r="B87" i="1" s="1"/>
  <c r="F1155" i="1"/>
  <c r="B84" i="1" s="1"/>
  <c r="F1156" i="1"/>
  <c r="B86" i="1" s="1"/>
  <c r="C1155" i="1"/>
  <c r="B83" i="1" s="1"/>
  <c r="C1153" i="1"/>
  <c r="B81" i="1" s="1"/>
  <c r="M1146" i="1"/>
  <c r="P1146" i="1" s="1"/>
  <c r="D1156" i="1"/>
  <c r="E85" i="1" s="1"/>
  <c r="C1154" i="1"/>
  <c r="B82" i="1" s="1"/>
  <c r="B1148" i="1"/>
  <c r="B78" i="1" s="1"/>
  <c r="C1156" i="1"/>
  <c r="B85" i="1" s="1"/>
  <c r="D1155" i="1"/>
  <c r="E83" i="1" s="1"/>
  <c r="C1152" i="1"/>
  <c r="B80" i="1" s="1"/>
  <c r="F1323" i="1"/>
  <c r="B222" i="1"/>
  <c r="F1740" i="1"/>
  <c r="L29" i="1"/>
  <c r="M1445" i="1"/>
  <c r="P1445" i="1" s="1"/>
  <c r="B1447" i="1"/>
  <c r="B406" i="1" s="1"/>
  <c r="F1210" i="1"/>
  <c r="F178" i="1"/>
  <c r="B1373" i="1"/>
  <c r="B324" i="1" s="1"/>
  <c r="M1371" i="1"/>
  <c r="P1371" i="1" s="1"/>
  <c r="F1741" i="1"/>
  <c r="L30" i="1"/>
  <c r="F1262" i="1"/>
  <c r="I1260" i="1"/>
  <c r="F1260" i="1"/>
  <c r="H1262" i="1" s="1"/>
  <c r="C1260" i="1"/>
  <c r="F1744" i="1"/>
  <c r="L33" i="1"/>
  <c r="F1556" i="1"/>
  <c r="H1558" i="1" s="1"/>
  <c r="C1556" i="1"/>
  <c r="F1558" i="1"/>
  <c r="I1556" i="1"/>
  <c r="F1732" i="1"/>
  <c r="L21" i="1"/>
  <c r="I1593" i="1"/>
  <c r="F1593" i="1"/>
  <c r="H1595" i="1" s="1"/>
  <c r="F1595" i="1"/>
  <c r="C1593" i="1"/>
  <c r="M1297" i="1"/>
  <c r="P1297" i="1" s="1"/>
  <c r="B1299" i="1"/>
  <c r="B242" i="1" s="1"/>
  <c r="F1369" i="1"/>
  <c r="B281" i="1"/>
  <c r="F1361" i="1"/>
  <c r="B265" i="1"/>
  <c r="F1299" i="1"/>
  <c r="C1297" i="1"/>
  <c r="F1297" i="1"/>
  <c r="H1299" i="1" s="1"/>
  <c r="I1297" i="1"/>
  <c r="F179" i="1"/>
  <c r="J1210" i="1"/>
  <c r="F1229" i="1" s="1"/>
  <c r="I1445" i="1"/>
  <c r="F1447" i="1"/>
  <c r="F1445" i="1"/>
  <c r="H1447" i="1" s="1"/>
  <c r="C1445" i="1"/>
  <c r="F1293" i="1"/>
  <c r="B195" i="1"/>
  <c r="F1327" i="1"/>
  <c r="B230" i="1"/>
  <c r="B271" i="1" l="1"/>
  <c r="F1364" i="1"/>
  <c r="J1247" i="1"/>
  <c r="F1266" i="1" s="1"/>
  <c r="F220" i="1"/>
  <c r="F1406" i="1"/>
  <c r="B322" i="1"/>
  <c r="K1748" i="1"/>
  <c r="F1739" i="1"/>
  <c r="L28" i="1"/>
  <c r="B263" i="1"/>
  <c r="F1360" i="1"/>
  <c r="F1288" i="1"/>
  <c r="B185" i="1"/>
  <c r="F1733" i="1"/>
  <c r="L1748" i="1" s="1"/>
  <c r="L22" i="1"/>
  <c r="F1247" i="1"/>
  <c r="F219" i="1"/>
  <c r="F1743" i="1"/>
  <c r="F1750" i="1" s="1"/>
  <c r="I1743" i="1"/>
  <c r="L32" i="1"/>
  <c r="J1232" i="1"/>
  <c r="C1229" i="1"/>
  <c r="B162" i="1" s="1"/>
  <c r="L26" i="1"/>
  <c r="F1737" i="1"/>
  <c r="F1731" i="1"/>
  <c r="L20" i="1"/>
  <c r="H1195" i="1"/>
  <c r="J1196" i="1"/>
  <c r="F1330" i="1"/>
  <c r="B236" i="1"/>
  <c r="F1398" i="1"/>
  <c r="B306" i="1"/>
  <c r="F1735" i="1"/>
  <c r="L24" i="1"/>
  <c r="F1326" i="1"/>
  <c r="B228" i="1"/>
  <c r="F1402" i="1"/>
  <c r="B314" i="1"/>
  <c r="F1368" i="1"/>
  <c r="B279" i="1"/>
  <c r="F1292" i="1"/>
  <c r="B193" i="1"/>
  <c r="J1197" i="1" l="1"/>
  <c r="H1196" i="1"/>
  <c r="F1325" i="1"/>
  <c r="B226" i="1"/>
  <c r="F1401" i="1"/>
  <c r="B312" i="1"/>
  <c r="F1397" i="1"/>
  <c r="B304" i="1"/>
  <c r="J1284" i="1"/>
  <c r="F1303" i="1" s="1"/>
  <c r="F261" i="1"/>
  <c r="F1329" i="1"/>
  <c r="B234" i="1"/>
  <c r="F1439" i="1"/>
  <c r="B355" i="1"/>
  <c r="F1367" i="1"/>
  <c r="B277" i="1"/>
  <c r="F1748" i="1"/>
  <c r="F1747" i="1"/>
  <c r="H1232" i="1"/>
  <c r="J1233" i="1"/>
  <c r="F1284" i="1"/>
  <c r="F260" i="1"/>
  <c r="C1266" i="1"/>
  <c r="B203" i="1" s="1"/>
  <c r="J1269" i="1"/>
  <c r="F1405" i="1"/>
  <c r="B320" i="1"/>
  <c r="F1363" i="1"/>
  <c r="B269" i="1"/>
  <c r="F1435" i="1"/>
  <c r="B347" i="1"/>
  <c r="I1750" i="1"/>
  <c r="I1748" i="1"/>
  <c r="I1747" i="1"/>
  <c r="F1443" i="1"/>
  <c r="B363" i="1"/>
  <c r="J1270" i="1" l="1"/>
  <c r="H1269" i="1"/>
  <c r="H1233" i="1"/>
  <c r="J1234" i="1"/>
  <c r="F1400" i="1"/>
  <c r="B310" i="1"/>
  <c r="F1404" i="1"/>
  <c r="B318" i="1"/>
  <c r="B275" i="1"/>
  <c r="F1366" i="1"/>
  <c r="F1434" i="1"/>
  <c r="B345" i="1"/>
  <c r="B267" i="1"/>
  <c r="F1362" i="1"/>
  <c r="B404" i="1"/>
  <c r="F1480" i="1"/>
  <c r="F1321" i="1"/>
  <c r="F301" i="1"/>
  <c r="J1321" i="1"/>
  <c r="F1340" i="1" s="1"/>
  <c r="F302" i="1"/>
  <c r="B388" i="1"/>
  <c r="F1472" i="1"/>
  <c r="F1442" i="1"/>
  <c r="B361" i="1"/>
  <c r="B396" i="1"/>
  <c r="F1476" i="1"/>
  <c r="C1303" i="1"/>
  <c r="B244" i="1" s="1"/>
  <c r="J1306" i="1"/>
  <c r="F1438" i="1"/>
  <c r="B353" i="1"/>
  <c r="J1198" i="1"/>
  <c r="H1197" i="1"/>
  <c r="J1307" i="1" l="1"/>
  <c r="H1306" i="1"/>
  <c r="J1358" i="1"/>
  <c r="F1377" i="1" s="1"/>
  <c r="F343" i="1"/>
  <c r="F1517" i="1"/>
  <c r="B445" i="1"/>
  <c r="J1235" i="1"/>
  <c r="H1234" i="1"/>
  <c r="J1199" i="1"/>
  <c r="H1198" i="1"/>
  <c r="B402" i="1"/>
  <c r="F1479" i="1"/>
  <c r="C1340" i="1"/>
  <c r="B285" i="1" s="1"/>
  <c r="J1343" i="1"/>
  <c r="B386" i="1"/>
  <c r="F1471" i="1"/>
  <c r="F1441" i="1"/>
  <c r="B359" i="1"/>
  <c r="F1513" i="1"/>
  <c r="B437" i="1"/>
  <c r="F1509" i="1"/>
  <c r="B429" i="1"/>
  <c r="F1358" i="1"/>
  <c r="F342" i="1"/>
  <c r="F1399" i="1"/>
  <c r="B308" i="1"/>
  <c r="F1403" i="1"/>
  <c r="B316" i="1"/>
  <c r="B394" i="1"/>
  <c r="F1475" i="1"/>
  <c r="F1437" i="1"/>
  <c r="B351" i="1"/>
  <c r="H1270" i="1"/>
  <c r="J1271" i="1"/>
  <c r="F1440" i="1" l="1"/>
  <c r="B357" i="1"/>
  <c r="J1380" i="1"/>
  <c r="C1377" i="1"/>
  <c r="B326" i="1" s="1"/>
  <c r="J1272" i="1"/>
  <c r="H1271" i="1"/>
  <c r="F1512" i="1"/>
  <c r="B435" i="1"/>
  <c r="H1343" i="1"/>
  <c r="J1344" i="1"/>
  <c r="F1395" i="1"/>
  <c r="F383" i="1"/>
  <c r="F1508" i="1"/>
  <c r="B427" i="1"/>
  <c r="F1516" i="1"/>
  <c r="B443" i="1"/>
  <c r="F384" i="1"/>
  <c r="J1395" i="1"/>
  <c r="F1414" i="1" s="1"/>
  <c r="B392" i="1"/>
  <c r="F1474" i="1"/>
  <c r="F1550" i="1"/>
  <c r="B478" i="1"/>
  <c r="H1235" i="1"/>
  <c r="J1236" i="1"/>
  <c r="F1436" i="1"/>
  <c r="B349" i="1"/>
  <c r="F1546" i="1"/>
  <c r="B470" i="1"/>
  <c r="B400" i="1"/>
  <c r="F1478" i="1"/>
  <c r="H1199" i="1"/>
  <c r="J1200" i="1"/>
  <c r="H1200" i="1" s="1"/>
  <c r="F1554" i="1"/>
  <c r="B486" i="1"/>
  <c r="J1308" i="1"/>
  <c r="H1307" i="1"/>
  <c r="B511" i="1" l="1"/>
  <c r="F1583" i="1"/>
  <c r="F1432" i="1"/>
  <c r="F424" i="1"/>
  <c r="F1549" i="1"/>
  <c r="B476" i="1"/>
  <c r="F1515" i="1"/>
  <c r="B441" i="1"/>
  <c r="C1414" i="1"/>
  <c r="B367" i="1" s="1"/>
  <c r="J1417" i="1"/>
  <c r="J1345" i="1"/>
  <c r="H1344" i="1"/>
  <c r="J1237" i="1"/>
  <c r="H1237" i="1" s="1"/>
  <c r="H1236" i="1"/>
  <c r="F1511" i="1"/>
  <c r="B433" i="1"/>
  <c r="H1308" i="1"/>
  <c r="J1309" i="1"/>
  <c r="F1553" i="1"/>
  <c r="B484" i="1"/>
  <c r="J1381" i="1"/>
  <c r="H1380" i="1"/>
  <c r="F1591" i="1"/>
  <c r="B527" i="1"/>
  <c r="B390" i="1"/>
  <c r="F1473" i="1"/>
  <c r="F1587" i="1"/>
  <c r="B519" i="1"/>
  <c r="J1432" i="1"/>
  <c r="F1451" i="1" s="1"/>
  <c r="F425" i="1"/>
  <c r="F1545" i="1"/>
  <c r="B468" i="1"/>
  <c r="J1273" i="1"/>
  <c r="H1272" i="1"/>
  <c r="B398" i="1"/>
  <c r="F1477" i="1"/>
  <c r="F1514" i="1" l="1"/>
  <c r="B439" i="1"/>
  <c r="F465" i="1"/>
  <c r="F1469" i="1"/>
  <c r="F1582" i="1"/>
  <c r="B509" i="1"/>
  <c r="F1624" i="1"/>
  <c r="B560" i="1"/>
  <c r="F1628" i="1"/>
  <c r="B568" i="1"/>
  <c r="B525" i="1"/>
  <c r="F1590" i="1"/>
  <c r="F1548" i="1"/>
  <c r="B474" i="1"/>
  <c r="H1345" i="1"/>
  <c r="J1346" i="1"/>
  <c r="F1552" i="1"/>
  <c r="B482" i="1"/>
  <c r="J1469" i="1"/>
  <c r="F1488" i="1" s="1"/>
  <c r="F466" i="1"/>
  <c r="F1510" i="1"/>
  <c r="B431" i="1"/>
  <c r="J1310" i="1"/>
  <c r="H1309" i="1"/>
  <c r="J1418" i="1"/>
  <c r="H1417" i="1"/>
  <c r="F1620" i="1"/>
  <c r="B552" i="1"/>
  <c r="J1274" i="1"/>
  <c r="H1274" i="1" s="1"/>
  <c r="H1273" i="1"/>
  <c r="J1454" i="1"/>
  <c r="C1451" i="1"/>
  <c r="B408" i="1" s="1"/>
  <c r="H1381" i="1"/>
  <c r="J1382" i="1"/>
  <c r="F1586" i="1"/>
  <c r="B517" i="1"/>
  <c r="J1455" i="1" l="1"/>
  <c r="H1454" i="1"/>
  <c r="H1310" i="1"/>
  <c r="J1311" i="1"/>
  <c r="H1311" i="1" s="1"/>
  <c r="F1661" i="1"/>
  <c r="B601" i="1"/>
  <c r="F1506" i="1"/>
  <c r="F506" i="1"/>
  <c r="J1506" i="1"/>
  <c r="F1525" i="1" s="1"/>
  <c r="F507" i="1"/>
  <c r="J1347" i="1"/>
  <c r="H1346" i="1"/>
  <c r="F1627" i="1"/>
  <c r="B566" i="1"/>
  <c r="F1623" i="1"/>
  <c r="B558" i="1"/>
  <c r="F1657" i="1"/>
  <c r="B593" i="1"/>
  <c r="C1488" i="1"/>
  <c r="B449" i="1" s="1"/>
  <c r="J1491" i="1"/>
  <c r="H1382" i="1"/>
  <c r="J1383" i="1"/>
  <c r="J1419" i="1"/>
  <c r="H1418" i="1"/>
  <c r="F1547" i="1"/>
  <c r="B472" i="1"/>
  <c r="F1589" i="1"/>
  <c r="B523" i="1"/>
  <c r="F1585" i="1"/>
  <c r="B515" i="1"/>
  <c r="F1665" i="1"/>
  <c r="B609" i="1"/>
  <c r="F1619" i="1"/>
  <c r="B550" i="1"/>
  <c r="F1551" i="1"/>
  <c r="B480" i="1"/>
  <c r="F1588" i="1" l="1"/>
  <c r="B521" i="1"/>
  <c r="B650" i="1"/>
  <c r="F1702" i="1"/>
  <c r="B691" i="1" s="1"/>
  <c r="F1626" i="1"/>
  <c r="B564" i="1"/>
  <c r="J1420" i="1"/>
  <c r="H1419" i="1"/>
  <c r="F1660" i="1"/>
  <c r="B599" i="1"/>
  <c r="J1348" i="1"/>
  <c r="H1348" i="1" s="1"/>
  <c r="H1347" i="1"/>
  <c r="J1492" i="1"/>
  <c r="H1491" i="1"/>
  <c r="F547" i="1"/>
  <c r="F1543" i="1"/>
  <c r="H1383" i="1"/>
  <c r="J1384" i="1"/>
  <c r="J1543" i="1"/>
  <c r="F1562" i="1" s="1"/>
  <c r="F548" i="1"/>
  <c r="F1656" i="1"/>
  <c r="B591" i="1"/>
  <c r="F1622" i="1"/>
  <c r="B556" i="1"/>
  <c r="F1584" i="1"/>
  <c r="B513" i="1"/>
  <c r="B634" i="1"/>
  <c r="F1694" i="1"/>
  <c r="B675" i="1" s="1"/>
  <c r="F1664" i="1"/>
  <c r="B607" i="1"/>
  <c r="J1528" i="1"/>
  <c r="C1525" i="1"/>
  <c r="B490" i="1" s="1"/>
  <c r="B642" i="1"/>
  <c r="F1698" i="1"/>
  <c r="B683" i="1" s="1"/>
  <c r="H1455" i="1"/>
  <c r="J1456" i="1"/>
  <c r="J1457" i="1" l="1"/>
  <c r="H1456" i="1"/>
  <c r="J1580" i="1"/>
  <c r="F1599" i="1" s="1"/>
  <c r="F589" i="1"/>
  <c r="J1529" i="1"/>
  <c r="H1528" i="1"/>
  <c r="F1659" i="1"/>
  <c r="B597" i="1"/>
  <c r="J1565" i="1"/>
  <c r="C1562" i="1"/>
  <c r="B531" i="1" s="1"/>
  <c r="F1580" i="1"/>
  <c r="F588" i="1"/>
  <c r="H1420" i="1"/>
  <c r="J1421" i="1"/>
  <c r="J1385" i="1"/>
  <c r="H1385" i="1" s="1"/>
  <c r="H1384" i="1"/>
  <c r="F1701" i="1"/>
  <c r="B689" i="1" s="1"/>
  <c r="B648" i="1"/>
  <c r="F1621" i="1"/>
  <c r="B554" i="1"/>
  <c r="F1693" i="1"/>
  <c r="B673" i="1" s="1"/>
  <c r="B632" i="1"/>
  <c r="H1492" i="1"/>
  <c r="J1493" i="1"/>
  <c r="B640" i="1"/>
  <c r="F1697" i="1"/>
  <c r="B681" i="1" s="1"/>
  <c r="F1663" i="1"/>
  <c r="B605" i="1"/>
  <c r="F1625" i="1"/>
  <c r="B562" i="1"/>
  <c r="F630" i="1" l="1"/>
  <c r="J1617" i="1"/>
  <c r="F1636" i="1" s="1"/>
  <c r="F1700" i="1"/>
  <c r="B687" i="1" s="1"/>
  <c r="B646" i="1"/>
  <c r="F1658" i="1"/>
  <c r="B595" i="1"/>
  <c r="F1696" i="1"/>
  <c r="B679" i="1" s="1"/>
  <c r="B638" i="1"/>
  <c r="C1599" i="1"/>
  <c r="B572" i="1" s="1"/>
  <c r="J1602" i="1"/>
  <c r="J1422" i="1"/>
  <c r="H1422" i="1" s="1"/>
  <c r="H1421" i="1"/>
  <c r="J1494" i="1"/>
  <c r="H1493" i="1"/>
  <c r="F1617" i="1"/>
  <c r="F629" i="1"/>
  <c r="F1662" i="1"/>
  <c r="B603" i="1"/>
  <c r="H1565" i="1"/>
  <c r="J1566" i="1"/>
  <c r="H1529" i="1"/>
  <c r="J1530" i="1"/>
  <c r="H1457" i="1"/>
  <c r="J1458" i="1"/>
  <c r="J1603" i="1" l="1"/>
  <c r="H1602" i="1"/>
  <c r="C1636" i="1"/>
  <c r="B613" i="1" s="1"/>
  <c r="J1639" i="1"/>
  <c r="J1459" i="1"/>
  <c r="H1459" i="1" s="1"/>
  <c r="H1458" i="1"/>
  <c r="J1567" i="1"/>
  <c r="H1566" i="1"/>
  <c r="F1654" i="1"/>
  <c r="F670" i="1"/>
  <c r="F1691" i="1" s="1"/>
  <c r="H1530" i="1"/>
  <c r="J1531" i="1"/>
  <c r="F1699" i="1"/>
  <c r="B685" i="1" s="1"/>
  <c r="B644" i="1"/>
  <c r="J1495" i="1"/>
  <c r="H1494" i="1"/>
  <c r="F1695" i="1"/>
  <c r="B677" i="1" s="1"/>
  <c r="B636" i="1"/>
  <c r="J1654" i="1"/>
  <c r="F1673" i="1" s="1"/>
  <c r="F671" i="1"/>
  <c r="J1691" i="1" s="1"/>
  <c r="F1710" i="1" s="1"/>
  <c r="J1713" i="1" l="1"/>
  <c r="C1710" i="1"/>
  <c r="B695" i="1" s="1"/>
  <c r="J1532" i="1"/>
  <c r="H1531" i="1"/>
  <c r="J1640" i="1"/>
  <c r="H1639" i="1"/>
  <c r="J1496" i="1"/>
  <c r="H1496" i="1" s="1"/>
  <c r="H1495" i="1"/>
  <c r="J1676" i="1"/>
  <c r="C1673" i="1"/>
  <c r="B654" i="1" s="1"/>
  <c r="H1567" i="1"/>
  <c r="J1568" i="1"/>
  <c r="H1603" i="1"/>
  <c r="J1604" i="1"/>
  <c r="J1569" i="1" l="1"/>
  <c r="H1568" i="1"/>
  <c r="H1532" i="1"/>
  <c r="J1533" i="1"/>
  <c r="H1533" i="1" s="1"/>
  <c r="J1605" i="1"/>
  <c r="H1604" i="1"/>
  <c r="H1676" i="1"/>
  <c r="J1677" i="1"/>
  <c r="H1640" i="1"/>
  <c r="J1641" i="1"/>
  <c r="H1713" i="1"/>
  <c r="J1714" i="1"/>
  <c r="H1714" i="1" l="1"/>
  <c r="J1715" i="1"/>
  <c r="H1641" i="1"/>
  <c r="J1642" i="1"/>
  <c r="J1678" i="1"/>
  <c r="H1677" i="1"/>
  <c r="H1605" i="1"/>
  <c r="J1606" i="1"/>
  <c r="J1570" i="1"/>
  <c r="H1570" i="1" s="1"/>
  <c r="H1569" i="1"/>
  <c r="J1607" i="1" l="1"/>
  <c r="H1607" i="1" s="1"/>
  <c r="H1606" i="1"/>
  <c r="J1643" i="1"/>
  <c r="H1642" i="1"/>
  <c r="J1716" i="1"/>
  <c r="H1715" i="1"/>
  <c r="H1678" i="1"/>
  <c r="J1679" i="1"/>
  <c r="H1643" i="1" l="1"/>
  <c r="J1644" i="1"/>
  <c r="H1644" i="1" s="1"/>
  <c r="J1680" i="1"/>
  <c r="H1679" i="1"/>
  <c r="H1716" i="1"/>
  <c r="J1717" i="1"/>
  <c r="H1680" i="1" l="1"/>
  <c r="J1681" i="1"/>
  <c r="H1681" i="1" s="1"/>
  <c r="J1718" i="1"/>
  <c r="H1718" i="1" s="1"/>
  <c r="H1717" i="1"/>
</calcChain>
</file>

<file path=xl/sharedStrings.xml><?xml version="1.0" encoding="utf-8"?>
<sst xmlns="http://schemas.openxmlformats.org/spreadsheetml/2006/main" count="1110" uniqueCount="162">
  <si>
    <t>Cultural Competence Evaluation</t>
  </si>
  <si>
    <t>Assessing the cultural</t>
  </si>
  <si>
    <t>competence of medical</t>
  </si>
  <si>
    <t>providers serving culturally</t>
  </si>
  <si>
    <t>diverse birthing persons</t>
  </si>
  <si>
    <t>Steph Turner</t>
  </si>
  <si>
    <t>#</t>
  </si>
  <si>
    <t>List of visits</t>
  </si>
  <si>
    <t>$</t>
  </si>
  <si>
    <t>OUTPUT</t>
  </si>
  <si>
    <t>OUTCOME</t>
  </si>
  <si>
    <t>IMPACT</t>
  </si>
  <si>
    <t>visit</t>
  </si>
  <si>
    <t>enroll</t>
  </si>
  <si>
    <t>trust</t>
  </si>
  <si>
    <t>health</t>
  </si>
  <si>
    <t>1st visit</t>
  </si>
  <si>
    <t>Birthing person pseudonym:</t>
  </si>
  <si>
    <t>Allostatic Load Index</t>
  </si>
  <si>
    <t xml:space="preserve">Assessed provider's name: </t>
  </si>
  <si>
    <t>2nd visit</t>
  </si>
  <si>
    <t>We know medical providers like you rely upon referrals. And from testimonials of your competence.</t>
  </si>
  <si>
    <t>Let us help you attract clients by boosting your cultural competence to serve diverse birthing persons.</t>
  </si>
  <si>
    <t>Select a service that best fits your needs.</t>
  </si>
  <si>
    <t>Standard Cultural Competence</t>
  </si>
  <si>
    <t>Competitive Cultural Competence</t>
  </si>
  <si>
    <t>Take our free eCourse to assess your efficacy in serving culturally diverse birthing persons. FREE.</t>
  </si>
  <si>
    <t>Partner with a culturally qualified doula to nurture your efficacy serving culturally diverse birthing persons. For a fee.</t>
  </si>
  <si>
    <t>3rd visit</t>
  </si>
  <si>
    <t>4th visit</t>
  </si>
  <si>
    <t>5th visit</t>
  </si>
  <si>
    <t>6th visit</t>
  </si>
  <si>
    <t>7th visit</t>
  </si>
  <si>
    <t>8th visit</t>
  </si>
  <si>
    <t>9th visit</t>
  </si>
  <si>
    <t>10th visit</t>
  </si>
  <si>
    <t>11th visit</t>
  </si>
  <si>
    <t>12th visit</t>
  </si>
  <si>
    <t>13th visit</t>
  </si>
  <si>
    <t>14th visit</t>
  </si>
  <si>
    <t>15th visit</t>
  </si>
  <si>
    <t>16th visit</t>
  </si>
  <si>
    <t>UNDER THE HOOD start</t>
  </si>
  <si>
    <t>PERINATAL CONTINUUM OF CARE</t>
  </si>
  <si>
    <t>PROVIDER ENROLLMENT IN ECOURSE</t>
  </si>
  <si>
    <t>prenatal</t>
  </si>
  <si>
    <t>provider pre-enrollment</t>
  </si>
  <si>
    <t>delivery</t>
  </si>
  <si>
    <t>provider enrolling in SC</t>
  </si>
  <si>
    <t>postpartum</t>
  </si>
  <si>
    <t>provider enrolled in SC</t>
  </si>
  <si>
    <t>provider finished SC</t>
  </si>
  <si>
    <t>I strongly agree</t>
  </si>
  <si>
    <t>provider enrolling in CC</t>
  </si>
  <si>
    <t>I somewhat agree</t>
  </si>
  <si>
    <t>provider enrolled in CC</t>
  </si>
  <si>
    <t>I neither agree nor disagree</t>
  </si>
  <si>
    <t>provider finished CC</t>
  </si>
  <si>
    <t>I somewhat disagree</t>
  </si>
  <si>
    <t>I strongly disagree</t>
  </si>
  <si>
    <t>D</t>
  </si>
  <si>
    <t>Dangerously incompetent</t>
  </si>
  <si>
    <t>dangerous incompetence</t>
  </si>
  <si>
    <t/>
  </si>
  <si>
    <t xml:space="preserve">dangerous risk to </t>
  </si>
  <si>
    <t>'s wellbeing</t>
  </si>
  <si>
    <t>S</t>
  </si>
  <si>
    <t>Significantly incompetent</t>
  </si>
  <si>
    <t>significant incompetence</t>
  </si>
  <si>
    <t xml:space="preserve">significant risk to </t>
  </si>
  <si>
    <t>M</t>
  </si>
  <si>
    <t>Mildly incompetent</t>
  </si>
  <si>
    <t>mild incompetence</t>
  </si>
  <si>
    <t xml:space="preserve">moderate risk to </t>
  </si>
  <si>
    <t>A</t>
  </si>
  <si>
    <t>Adequately competent</t>
  </si>
  <si>
    <t>adequate competence</t>
  </si>
  <si>
    <t xml:space="preserve">tolerable risk to </t>
  </si>
  <si>
    <t>C</t>
  </si>
  <si>
    <t>Certifiably competent</t>
  </si>
  <si>
    <t>certifiable competence</t>
  </si>
  <si>
    <t xml:space="preserve">ideal for </t>
  </si>
  <si>
    <t>1. I felt fully seen and heard.</t>
  </si>
  <si>
    <t>2. They faithfully responded to all of my expressions of pain or discomfort.</t>
  </si>
  <si>
    <t>If you didn't have any discomfort to report, then mark 'I strongly agree'.</t>
  </si>
  <si>
    <t>3. They put my personal wellbeing ahead of their institutional processes.</t>
  </si>
  <si>
    <t>4. Their actions and expressions were devoid of any microaggressions.</t>
  </si>
  <si>
    <t>5. They asked me how they could be more culturally sensitive.</t>
  </si>
  <si>
    <t>6. They did not exploit my vulnerability to their professional authority.</t>
  </si>
  <si>
    <t>7. I never had to give up my autonomy to fit their processes.</t>
  </si>
  <si>
    <t>8. Staff appeared to be culturally diverse.</t>
  </si>
  <si>
    <t>9. They effectively accommodated my linguistic barrier.</t>
  </si>
  <si>
    <t>If you do not require a translator or any linguistic assistance, then mark 'I strongly agree'.</t>
  </si>
  <si>
    <t>10. I was offered billing options appropriate to my cultural values.</t>
  </si>
  <si>
    <t>If standard billing procedures fit your needs, then mark 'I strongly agree'.</t>
  </si>
  <si>
    <t>ALI:</t>
  </si>
  <si>
    <t xml:space="preserve">The resulting score for cultural competence is </t>
  </si>
  <si>
    <t xml:space="preserve"> out of 100. This indicates a level of </t>
  </si>
  <si>
    <t>.</t>
  </si>
  <si>
    <t>BOTTOM MESSAGE</t>
  </si>
  <si>
    <t>Poz</t>
  </si>
  <si>
    <t xml:space="preserve">Thank you, </t>
  </si>
  <si>
    <t xml:space="preserve">, for your medical service to </t>
  </si>
  <si>
    <t xml:space="preserve">. </t>
  </si>
  <si>
    <t>Neg</t>
  </si>
  <si>
    <t xml:space="preserve">You have been assessed by </t>
  </si>
  <si>
    <t xml:space="preserve">as measurably presenting </t>
  </si>
  <si>
    <t xml:space="preserve">. This suggests that you present a </t>
  </si>
  <si>
    <t>, and to other culturally diverse patients. Of course, it doesn't have to stay that way.</t>
  </si>
  <si>
    <t>We offer two programs to boost your cultural competence to reliably serve culturally diverse patients. The first one is free.</t>
  </si>
  <si>
    <t>Let's work together to improve healthcare outcomes for all of your patients. Thank you.</t>
  </si>
  <si>
    <t>Standard Competence</t>
  </si>
  <si>
    <t xml:space="preserve">We offer you, </t>
  </si>
  <si>
    <t>, a brief eCourse to improve your competence to reliably serve culturally diverse patients. We follow up with another assessment, and "accredit" you when no longer presenting any risk for harm. We offer this service at no charge, but may invite you to donate something to express your appreciation.</t>
  </si>
  <si>
    <t>Competitive Competence</t>
  </si>
  <si>
    <t>, personalized support to boost your competence and profile to serve culturally diverse patients. Together, we grow your cultural competence. We follow up with another assessment, and "certify" you as a go-to provider for culterally diverse patients. We offer this service at a cost, listed at our website.</t>
  </si>
  <si>
    <t>Standard Cultural Competence - begin</t>
  </si>
  <si>
    <t>beginning the Standard Cultural Competence program</t>
  </si>
  <si>
    <t>Competitive Cultural Competence - begin</t>
  </si>
  <si>
    <t>beginning the Competetive Cultural Competence program</t>
  </si>
  <si>
    <t>Standard Cultural Competence - enrolled</t>
  </si>
  <si>
    <t>participating in the Standard Cultural Competence program</t>
  </si>
  <si>
    <t>Competitive Cultural Competence - enrolled</t>
  </si>
  <si>
    <t>participating in the Competetive Cultural Competence program</t>
  </si>
  <si>
    <t>Standard Cultural Competence - completed</t>
  </si>
  <si>
    <t>completing the Standard Cultural Competence program</t>
  </si>
  <si>
    <t>Competitive Cultural Competence - completed</t>
  </si>
  <si>
    <t>completing the Competetive Cultural Competence program</t>
  </si>
  <si>
    <t>cultural competency training</t>
  </si>
  <si>
    <t xml:space="preserve">We provide this helpful feedback to you, </t>
  </si>
  <si>
    <t xml:space="preserve">, to improve your cultural competency. </t>
  </si>
  <si>
    <t xml:space="preserve">. Take your professional care to the next level, toward greater cultural competence. </t>
  </si>
  <si>
    <t xml:space="preserve">We know medical providers like you rely upon referrals. </t>
  </si>
  <si>
    <t xml:space="preserve">Often from those you serve. </t>
  </si>
  <si>
    <t xml:space="preserve">Now that </t>
  </si>
  <si>
    <t xml:space="preserve"> is </t>
  </si>
  <si>
    <t>, we expect improved outcomes.</t>
  </si>
  <si>
    <t>And can provide a testimonial of their responsiveness to the needs of diverse clients.</t>
  </si>
  <si>
    <t>, we anticipate modestly improved wellness outcomes.</t>
  </si>
  <si>
    <t>, we expect better outcomes.</t>
  </si>
  <si>
    <t>, we anticipate significantly improved wellness outcomes.</t>
  </si>
  <si>
    <t>, we expect stellar outcomes.</t>
  </si>
  <si>
    <t>And will soon provide a testimonial of their responsiveness to the needs of diverse clients.</t>
  </si>
  <si>
    <t>, we anticipate greatly improved wellness outcomes.</t>
  </si>
  <si>
    <t xml:space="preserve">Select one of these two services, </t>
  </si>
  <si>
    <t>Standard or Competitive Competence</t>
  </si>
  <si>
    <t>, to best improve your efficacy serving diverse patients.</t>
  </si>
  <si>
    <t>We can then offer a testimonial of your improved responsiveness to diverse clients.</t>
  </si>
  <si>
    <t xml:space="preserve">Unlike similar services, our feature a coordinated partnership with a doula competent in cultural sensitivity to culturally diverse birthing persons. </t>
  </si>
  <si>
    <t xml:space="preserve">, we expect improved outcomes. </t>
  </si>
  <si>
    <t xml:space="preserve">, we anticipate modestly improved wellness outcomes. </t>
  </si>
  <si>
    <t xml:space="preserve">, we expect better outcomes. </t>
  </si>
  <si>
    <t xml:space="preserve">, we anticipate significantly improved wellness outcomes. </t>
  </si>
  <si>
    <t xml:space="preserve">, we expect stellar outcomes. </t>
  </si>
  <si>
    <t xml:space="preserve">, we anticipate greatly improved wellness outcomes. </t>
  </si>
  <si>
    <t xml:space="preserve">, to best improve your efficacy serving diverse patients. </t>
  </si>
  <si>
    <t>And can provide a testimonial of their responsiveness to the needs of diverse clients.pr</t>
  </si>
  <si>
    <t>OUTPUT: Enrollment</t>
  </si>
  <si>
    <t>OUTCOME: Assessment</t>
  </si>
  <si>
    <t>IMPACT: Health</t>
  </si>
  <si>
    <t>StDev:</t>
  </si>
  <si>
    <t>UNDER THE HOOD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</si>
</sst>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u/>
      <sz val="11"/>
      <color theme="10"/>
      <name val="Calibri"/>
      <family val="2"/>
      <scheme val="minor"/>
    </font>
    <font>
      <b/>
      <sz val="54"/>
      <color rgb="FFD2FFE6"/>
      <name val="Tahoma"/>
      <family val="2"/>
    </font>
    <font>
      <sz val="10"/>
      <color theme="1"/>
      <name val="Arial Narrow"/>
      <family val="2"/>
    </font>
    <font>
      <b/>
      <sz val="52"/>
      <color rgb="FFD2FFE6"/>
      <name val="Tahoma"/>
      <family val="2"/>
    </font>
    <font>
      <b/>
      <sz val="28"/>
      <color rgb="FFD2FFE6"/>
      <name val="Tahoma"/>
      <family val="2"/>
    </font>
    <font>
      <b/>
      <sz val="40"/>
      <color rgb="FF00B050"/>
      <name val="Tahoma"/>
      <family val="2"/>
    </font>
    <font>
      <sz val="10"/>
      <color theme="0"/>
      <name val="Wingdings 3"/>
      <family val="1"/>
      <charset val="2"/>
    </font>
    <font>
      <sz val="9"/>
      <color theme="1"/>
      <name val="Arial Narrow"/>
      <family val="2"/>
    </font>
    <font>
      <b/>
      <sz val="20"/>
      <color rgb="FF66FF66"/>
      <name val="Wingdings 3"/>
      <family val="1"/>
      <charset val="2"/>
    </font>
    <font>
      <b/>
      <sz val="36"/>
      <color rgb="FFCCFFCC"/>
      <name val="Tahoma"/>
      <family val="2"/>
    </font>
    <font>
      <sz val="14"/>
      <color theme="1"/>
      <name val="Arial"/>
      <family val="2"/>
    </font>
    <font>
      <b/>
      <sz val="14"/>
      <color theme="1"/>
      <name val="Arial"/>
      <family val="2"/>
    </font>
    <font>
      <b/>
      <sz val="9"/>
      <color rgb="FF008000"/>
      <name val="Arial Narrow"/>
      <family val="2"/>
    </font>
    <font>
      <sz val="12"/>
      <color theme="1"/>
      <name val="Arial"/>
      <family val="2"/>
    </font>
    <font>
      <b/>
      <u/>
      <sz val="11"/>
      <color theme="1"/>
      <name val="Arial"/>
      <family val="2"/>
    </font>
    <font>
      <b/>
      <sz val="12"/>
      <color theme="1"/>
      <name val="Arial"/>
      <family val="2"/>
    </font>
    <font>
      <b/>
      <sz val="32"/>
      <color theme="0"/>
      <name val="Tahoma"/>
      <family val="2"/>
    </font>
    <font>
      <b/>
      <sz val="24"/>
      <color rgb="FFCCFFCC"/>
      <name val="Tahoma"/>
      <family val="2"/>
    </font>
    <font>
      <b/>
      <sz val="18"/>
      <color rgb="FFFFFF99"/>
      <name val="Tahoma"/>
      <family val="2"/>
    </font>
    <font>
      <b/>
      <sz val="11.5"/>
      <color rgb="FF002060"/>
      <name val="Arial"/>
      <family val="2"/>
    </font>
    <font>
      <b/>
      <sz val="14"/>
      <color rgb="FF002060"/>
      <name val="Arial"/>
      <family val="2"/>
    </font>
    <font>
      <sz val="12"/>
      <color theme="1"/>
      <name val="Bahnschrift SemiCondensed"/>
      <family val="2"/>
    </font>
    <font>
      <sz val="11"/>
      <color theme="1"/>
      <name val="Bahnschrift Light Condensed"/>
      <family val="2"/>
    </font>
    <font>
      <sz val="12"/>
      <color rgb="FF000000"/>
      <name val="Tahoma"/>
      <family val="2"/>
    </font>
    <font>
      <sz val="12"/>
      <color theme="1"/>
      <name val="Tahoma"/>
      <family val="2"/>
    </font>
    <font>
      <sz val="12"/>
      <color rgb="FF002060"/>
      <name val="Bahnschrift SemiBold SemiConden"/>
      <family val="2"/>
    </font>
    <font>
      <sz val="11"/>
      <color theme="1"/>
      <name val="Cambria"/>
      <family val="1"/>
    </font>
    <font>
      <sz val="12"/>
      <color theme="1"/>
      <name val="Bahnschrift SemiBold SemiConden"/>
      <family val="2"/>
    </font>
    <font>
      <sz val="12"/>
      <color theme="1"/>
      <name val="Bahnschrift Light SemiCondensed"/>
      <family val="2"/>
    </font>
    <font>
      <sz val="13"/>
      <color theme="1"/>
      <name val="Franklin Gothic Medium Cond"/>
      <family val="2"/>
    </font>
    <font>
      <sz val="10"/>
      <color theme="1"/>
      <name val="Tahoma"/>
      <family val="2"/>
    </font>
    <font>
      <sz val="12"/>
      <color theme="1"/>
      <name val="Arial Black"/>
      <family val="2"/>
    </font>
    <font>
      <b/>
      <sz val="30"/>
      <color theme="0"/>
      <name val="Tahoma"/>
      <family val="2"/>
    </font>
    <font>
      <sz val="10"/>
      <color rgb="FF7030A0"/>
      <name val="Arial Black"/>
      <family val="2"/>
    </font>
    <font>
      <b/>
      <sz val="12"/>
      <color theme="1"/>
      <name val="Aptos Display"/>
      <family val="2"/>
    </font>
    <font>
      <sz val="10"/>
      <color theme="1"/>
      <name val="Arial"/>
      <family val="2"/>
    </font>
    <font>
      <b/>
      <sz val="10"/>
      <color theme="1"/>
      <name val="Arial"/>
      <family val="2"/>
    </font>
    <font>
      <b/>
      <sz val="10"/>
      <color theme="1"/>
      <name val="Arial Narrow"/>
      <family val="2"/>
    </font>
    <font>
      <sz val="10"/>
      <color theme="1"/>
      <name val="Arial Black"/>
      <family val="2"/>
    </font>
    <font>
      <sz val="10"/>
      <color theme="1"/>
      <name val="Franklin Gothic Heavy"/>
      <family val="2"/>
    </font>
    <font>
      <b/>
      <sz val="10"/>
      <color rgb="FF66FF66"/>
      <name val="Tahoma"/>
      <family val="2"/>
    </font>
    <font>
      <b/>
      <sz val="10"/>
      <color rgb="FFFF9966"/>
      <name val="Tahoma"/>
      <family val="2"/>
    </font>
    <font>
      <b/>
      <sz val="9"/>
      <color theme="1"/>
      <name val="Arial Narrow"/>
      <family val="2"/>
    </font>
    <font>
      <sz val="9"/>
      <color theme="1"/>
      <name val="Arial Black"/>
      <family val="2"/>
    </font>
    <font>
      <b/>
      <u/>
      <sz val="11"/>
      <color theme="10"/>
      <name val="Calibri"/>
      <family val="2"/>
      <scheme val="minor"/>
    </font>
  </fonts>
  <fills count="14">
    <fill>
      <patternFill patternType="none"/>
    </fill>
    <fill>
      <patternFill patternType="gray125"/>
    </fill>
    <fill>
      <patternFill patternType="solid">
        <fgColor rgb="FF00642D"/>
        <bgColor indexed="64"/>
      </patternFill>
    </fill>
    <fill>
      <patternFill patternType="solid">
        <fgColor theme="0"/>
        <bgColor indexed="64"/>
      </patternFill>
    </fill>
    <fill>
      <patternFill patternType="solid">
        <fgColor rgb="FF00B050"/>
        <bgColor indexed="64"/>
      </patternFill>
    </fill>
    <fill>
      <patternFill patternType="solid">
        <fgColor rgb="FFC8FFE1"/>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EBBEFF"/>
        <bgColor indexed="64"/>
      </patternFill>
    </fill>
    <fill>
      <patternFill patternType="solid">
        <fgColor rgb="FFD7BEEB"/>
        <bgColor indexed="64"/>
      </patternFill>
    </fill>
    <fill>
      <patternFill patternType="solid">
        <fgColor rgb="FF66FF66"/>
        <bgColor indexed="64"/>
      </patternFill>
    </fill>
    <fill>
      <patternFill patternType="solid">
        <fgColor rgb="FFFF9966"/>
        <bgColor indexed="64"/>
      </patternFill>
    </fill>
    <fill>
      <patternFill patternType="solid">
        <fgColor theme="7" tint="0.59999389629810485"/>
        <bgColor indexed="64"/>
      </patternFill>
    </fill>
    <fill>
      <patternFill patternType="solid">
        <fgColor rgb="FFC3E69B"/>
        <bgColor indexed="64"/>
      </patternFill>
    </fill>
  </fills>
  <borders count="48">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66FF66"/>
      </left>
      <right/>
      <top style="thin">
        <color rgb="FF66FF66"/>
      </top>
      <bottom style="thin">
        <color rgb="FF66FF66"/>
      </bottom>
      <diagonal/>
    </border>
    <border>
      <left/>
      <right/>
      <top style="thin">
        <color rgb="FF66FF66"/>
      </top>
      <bottom style="thin">
        <color rgb="FF66FF66"/>
      </bottom>
      <diagonal/>
    </border>
    <border>
      <left/>
      <right style="thin">
        <color rgb="FF66FF66"/>
      </right>
      <top style="thin">
        <color rgb="FF66FF66"/>
      </top>
      <bottom style="thin">
        <color rgb="FF66FF66"/>
      </bottom>
      <diagonal/>
    </border>
    <border>
      <left style="thin">
        <color rgb="FF66FF66"/>
      </left>
      <right/>
      <top/>
      <bottom/>
      <diagonal/>
    </border>
    <border>
      <left style="thick">
        <color rgb="FF0070C0"/>
      </left>
      <right/>
      <top style="thick">
        <color rgb="FF0070C0"/>
      </top>
      <bottom style="thin">
        <color rgb="FF0070C0"/>
      </bottom>
      <diagonal/>
    </border>
    <border>
      <left/>
      <right/>
      <top style="thick">
        <color rgb="FF0070C0"/>
      </top>
      <bottom style="thin">
        <color rgb="FF0070C0"/>
      </bottom>
      <diagonal/>
    </border>
    <border>
      <left/>
      <right style="thick">
        <color rgb="FF0070C0"/>
      </right>
      <top style="thick">
        <color rgb="FF0070C0"/>
      </top>
      <bottom style="thin">
        <color rgb="FF0070C0"/>
      </bottom>
      <diagonal/>
    </border>
    <border>
      <left style="thick">
        <color rgb="FF0070C0"/>
      </left>
      <right/>
      <top style="thin">
        <color rgb="FF0070C0"/>
      </top>
      <bottom style="thick">
        <color rgb="FF0070C0"/>
      </bottom>
      <diagonal/>
    </border>
    <border>
      <left/>
      <right/>
      <top style="thin">
        <color rgb="FF0070C0"/>
      </top>
      <bottom style="thick">
        <color rgb="FF0070C0"/>
      </bottom>
      <diagonal/>
    </border>
    <border>
      <left/>
      <right style="thick">
        <color rgb="FF0070C0"/>
      </right>
      <top style="thin">
        <color rgb="FF0070C0"/>
      </top>
      <bottom style="thick">
        <color rgb="FF0070C0"/>
      </bottom>
      <diagonal/>
    </border>
    <border>
      <left style="hair">
        <color rgb="FF66FF66"/>
      </left>
      <right/>
      <top style="hair">
        <color rgb="FF66FF66"/>
      </top>
      <bottom/>
      <diagonal/>
    </border>
    <border>
      <left/>
      <right/>
      <top style="hair">
        <color rgb="FF66FF66"/>
      </top>
      <bottom/>
      <diagonal/>
    </border>
    <border>
      <left/>
      <right style="hair">
        <color rgb="FF66FF66"/>
      </right>
      <top style="hair">
        <color rgb="FF66FF66"/>
      </top>
      <bottom/>
      <diagonal/>
    </border>
    <border>
      <left style="hair">
        <color rgb="FF00B050"/>
      </left>
      <right/>
      <top style="hair">
        <color rgb="FF00B050"/>
      </top>
      <bottom/>
      <diagonal/>
    </border>
    <border>
      <left/>
      <right/>
      <top style="hair">
        <color rgb="FF00B050"/>
      </top>
      <bottom/>
      <diagonal/>
    </border>
    <border>
      <left/>
      <right style="hair">
        <color rgb="FF00B050"/>
      </right>
      <top style="hair">
        <color rgb="FF00B050"/>
      </top>
      <bottom/>
      <diagonal/>
    </border>
    <border>
      <left style="hair">
        <color rgb="FF00B050"/>
      </left>
      <right/>
      <top/>
      <bottom/>
      <diagonal/>
    </border>
    <border>
      <left/>
      <right style="hair">
        <color rgb="FF00B050"/>
      </right>
      <top/>
      <bottom/>
      <diagonal/>
    </border>
    <border>
      <left style="hair">
        <color rgb="FF00B050"/>
      </left>
      <right/>
      <top/>
      <bottom style="hair">
        <color rgb="FF00B050"/>
      </bottom>
      <diagonal/>
    </border>
    <border>
      <left/>
      <right/>
      <top/>
      <bottom style="hair">
        <color rgb="FF00B050"/>
      </bottom>
      <diagonal/>
    </border>
    <border>
      <left/>
      <right style="hair">
        <color rgb="FF00B050"/>
      </right>
      <top/>
      <bottom style="hair">
        <color rgb="FF00B050"/>
      </bottom>
      <diagonal/>
    </border>
    <border>
      <left style="thick">
        <color rgb="FFC8FFE1"/>
      </left>
      <right/>
      <top style="thick">
        <color rgb="FFC8FFE1"/>
      </top>
      <bottom/>
      <diagonal/>
    </border>
    <border>
      <left/>
      <right/>
      <top style="thick">
        <color rgb="FFC8FFE1"/>
      </top>
      <bottom/>
      <diagonal/>
    </border>
    <border>
      <left/>
      <right style="thick">
        <color rgb="FFC8FFE1"/>
      </right>
      <top style="thick">
        <color rgb="FFC8FFE1"/>
      </top>
      <bottom/>
      <diagonal/>
    </border>
    <border>
      <left/>
      <right style="hair">
        <color rgb="FF00B050"/>
      </right>
      <top style="thick">
        <color rgb="FFC8FFE1"/>
      </top>
      <bottom/>
      <diagonal/>
    </border>
    <border>
      <left style="thick">
        <color rgb="FFC8FFE1"/>
      </left>
      <right/>
      <top/>
      <bottom style="thick">
        <color rgb="FFC8FFE1"/>
      </bottom>
      <diagonal/>
    </border>
    <border>
      <left/>
      <right/>
      <top/>
      <bottom style="thick">
        <color rgb="FFC8FFE1"/>
      </bottom>
      <diagonal/>
    </border>
    <border>
      <left/>
      <right style="thick">
        <color rgb="FFC8FFE1"/>
      </right>
      <top/>
      <bottom style="thick">
        <color rgb="FFC8FFE1"/>
      </bottom>
      <diagonal/>
    </border>
    <border>
      <left/>
      <right style="hair">
        <color rgb="FF00B050"/>
      </right>
      <top/>
      <bottom style="thick">
        <color rgb="FFC8FFE1"/>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right style="thick">
        <color rgb="FFC8FFE1"/>
      </right>
      <top/>
      <bottom/>
      <diagonal/>
    </border>
    <border>
      <left/>
      <right/>
      <top style="thick">
        <color rgb="FF00642D"/>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642D"/>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52">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4" fillId="3" borderId="0" xfId="0" applyFont="1" applyFill="1"/>
    <xf numFmtId="0" fontId="3" fillId="2" borderId="4" xfId="0" applyFont="1" applyFill="1" applyBorder="1" applyAlignment="1">
      <alignment vertical="center"/>
    </xf>
    <xf numFmtId="0" fontId="3" fillId="2" borderId="0" xfId="0" applyFont="1" applyFill="1" applyAlignment="1">
      <alignment horizontal="center" vertical="center"/>
    </xf>
    <xf numFmtId="0" fontId="3" fillId="2" borderId="5" xfId="0" applyFont="1" applyFill="1" applyBorder="1" applyAlignment="1">
      <alignmen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2" borderId="6" xfId="0" applyFont="1" applyFill="1" applyBorder="1" applyAlignment="1">
      <alignment horizontal="center" vertical="center"/>
    </xf>
    <xf numFmtId="0" fontId="4" fillId="2" borderId="7" xfId="0" applyFont="1" applyFill="1" applyBorder="1"/>
    <xf numFmtId="0" fontId="9" fillId="2" borderId="7" xfId="0" applyFont="1" applyFill="1" applyBorder="1"/>
    <xf numFmtId="0" fontId="8" fillId="2" borderId="8" xfId="0" applyFont="1" applyFill="1" applyBorder="1" applyAlignment="1">
      <alignment horizontal="center" vertical="center"/>
    </xf>
    <xf numFmtId="0" fontId="8" fillId="4" borderId="4" xfId="0" applyFont="1" applyFill="1" applyBorder="1" applyAlignment="1">
      <alignment horizontal="center" vertical="center"/>
    </xf>
    <xf numFmtId="0" fontId="4" fillId="4" borderId="0" xfId="0" applyFont="1" applyFill="1"/>
    <xf numFmtId="0" fontId="9" fillId="4" borderId="0" xfId="0" applyFont="1" applyFill="1"/>
    <xf numFmtId="0" fontId="8"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1" fillId="4" borderId="2" xfId="0" applyFont="1" applyFill="1" applyBorder="1" applyAlignment="1">
      <alignment horizontal="left" vertical="center" wrapText="1" indent="1"/>
    </xf>
    <xf numFmtId="0" fontId="10" fillId="4" borderId="5" xfId="0" applyFont="1" applyFill="1" applyBorder="1" applyAlignment="1">
      <alignment horizontal="center" vertical="center"/>
    </xf>
    <xf numFmtId="0" fontId="12" fillId="4" borderId="0" xfId="0" applyFont="1" applyFill="1" applyAlignment="1">
      <alignment vertical="center" wrapText="1"/>
    </xf>
    <xf numFmtId="0" fontId="8" fillId="5" borderId="4" xfId="0" applyFont="1" applyFill="1" applyBorder="1" applyAlignment="1">
      <alignment horizontal="center" vertical="center"/>
    </xf>
    <xf numFmtId="0" fontId="4" fillId="5" borderId="0" xfId="0" applyFont="1" applyFill="1"/>
    <xf numFmtId="0" fontId="9" fillId="5" borderId="0" xfId="0" applyFont="1" applyFill="1"/>
    <xf numFmtId="0" fontId="8" fillId="5" borderId="5" xfId="0" applyFont="1" applyFill="1" applyBorder="1" applyAlignment="1">
      <alignment horizontal="center" vertical="center"/>
    </xf>
    <xf numFmtId="0" fontId="13" fillId="5" borderId="0" xfId="0" applyFont="1" applyFill="1" applyAlignment="1">
      <alignment vertical="top"/>
    </xf>
    <xf numFmtId="0" fontId="14" fillId="5" borderId="0" xfId="0" applyFont="1" applyFill="1" applyAlignment="1">
      <alignment horizontal="center" vertical="center"/>
    </xf>
    <xf numFmtId="0" fontId="15" fillId="5" borderId="0" xfId="0" applyFont="1" applyFill="1" applyAlignment="1">
      <alignment vertical="top" wrapText="1"/>
    </xf>
    <xf numFmtId="0" fontId="16" fillId="5" borderId="0" xfId="0" applyFont="1" applyFill="1" applyAlignment="1">
      <alignment horizontal="center" vertical="center" wrapText="1"/>
    </xf>
    <xf numFmtId="0" fontId="15" fillId="5" borderId="0" xfId="0" applyFont="1" applyFill="1" applyAlignment="1">
      <alignment vertical="center" wrapText="1"/>
    </xf>
    <xf numFmtId="0" fontId="17" fillId="5" borderId="0" xfId="0" applyFont="1" applyFill="1" applyAlignment="1">
      <alignment horizontal="left" vertical="center" indent="1"/>
    </xf>
    <xf numFmtId="0" fontId="15" fillId="5" borderId="0" xfId="0" applyFont="1" applyFill="1" applyAlignment="1">
      <alignment horizontal="center" vertical="center" wrapText="1"/>
    </xf>
    <xf numFmtId="9" fontId="17" fillId="5" borderId="0" xfId="0" applyNumberFormat="1" applyFont="1" applyFill="1" applyAlignment="1">
      <alignment horizontal="center" vertical="center" wrapText="1"/>
    </xf>
    <xf numFmtId="0" fontId="15" fillId="5" borderId="0" xfId="0" applyFont="1" applyFill="1" applyAlignment="1">
      <alignment vertical="top"/>
    </xf>
    <xf numFmtId="0" fontId="8" fillId="4" borderId="1" xfId="0" applyFont="1" applyFill="1" applyBorder="1" applyAlignment="1">
      <alignment horizontal="center" vertical="center"/>
    </xf>
    <xf numFmtId="0" fontId="15" fillId="4" borderId="2" xfId="0" applyFont="1" applyFill="1" applyBorder="1" applyAlignment="1">
      <alignment vertical="top" wrapText="1"/>
    </xf>
    <xf numFmtId="0" fontId="8" fillId="4" borderId="3" xfId="0" applyFont="1" applyFill="1" applyBorder="1" applyAlignment="1">
      <alignment horizontal="center" vertical="center"/>
    </xf>
    <xf numFmtId="0" fontId="18" fillId="4" borderId="0" xfId="0" applyFont="1" applyFill="1" applyAlignment="1">
      <alignment horizontal="left" vertical="center" indent="1"/>
    </xf>
    <xf numFmtId="0" fontId="19" fillId="4" borderId="0" xfId="0" applyFont="1" applyFill="1" applyAlignment="1">
      <alignment horizontal="left" vertical="center" indent="1"/>
    </xf>
    <xf numFmtId="0" fontId="20" fillId="4" borderId="0" xfId="0" applyFont="1" applyFill="1" applyAlignment="1">
      <alignment horizontal="left" vertical="center" wrapText="1" indent="1"/>
    </xf>
    <xf numFmtId="0" fontId="15" fillId="5" borderId="0" xfId="0" applyFont="1" applyFill="1" applyAlignment="1">
      <alignment vertical="center"/>
    </xf>
    <xf numFmtId="0" fontId="15" fillId="5" borderId="0" xfId="0" applyFont="1" applyFill="1" applyAlignment="1">
      <alignment horizontal="left" vertical="center" indent="1"/>
    </xf>
    <xf numFmtId="0" fontId="13" fillId="3" borderId="9" xfId="0" applyFont="1" applyFill="1" applyBorder="1" applyAlignment="1">
      <alignment horizontal="left" vertical="center" indent="1"/>
    </xf>
    <xf numFmtId="0" fontId="13" fillId="3" borderId="10" xfId="0" applyFont="1" applyFill="1" applyBorder="1" applyAlignment="1">
      <alignment horizontal="left" vertical="center" indent="1"/>
    </xf>
    <xf numFmtId="0" fontId="13" fillId="3" borderId="11" xfId="0" applyFont="1" applyFill="1" applyBorder="1" applyAlignment="1">
      <alignment horizontal="left" vertical="center" indent="1"/>
    </xf>
    <xf numFmtId="0" fontId="13" fillId="5" borderId="12" xfId="0" applyFont="1" applyFill="1" applyBorder="1" applyAlignment="1">
      <alignment vertical="center"/>
    </xf>
    <xf numFmtId="0" fontId="21" fillId="5" borderId="13" xfId="0" applyFont="1" applyFill="1" applyBorder="1" applyAlignment="1">
      <alignment vertical="center"/>
    </xf>
    <xf numFmtId="0" fontId="22" fillId="5" borderId="14" xfId="0" applyFont="1" applyFill="1" applyBorder="1" applyAlignment="1">
      <alignment vertical="center"/>
    </xf>
    <xf numFmtId="0" fontId="22" fillId="5" borderId="15" xfId="0" applyFont="1" applyFill="1" applyBorder="1" applyAlignment="1">
      <alignment vertical="center"/>
    </xf>
    <xf numFmtId="164" fontId="22" fillId="6" borderId="16" xfId="0" applyNumberFormat="1" applyFont="1" applyFill="1" applyBorder="1" applyAlignment="1">
      <alignment horizontal="center" vertical="center"/>
    </xf>
    <xf numFmtId="164" fontId="22" fillId="6" borderId="17" xfId="0" applyNumberFormat="1" applyFont="1" applyFill="1" applyBorder="1" applyAlignment="1">
      <alignment horizontal="center" vertical="center"/>
    </xf>
    <xf numFmtId="164" fontId="22" fillId="6" borderId="18" xfId="0" applyNumberFormat="1" applyFont="1" applyFill="1" applyBorder="1" applyAlignment="1">
      <alignment horizontal="center" vertical="center"/>
    </xf>
    <xf numFmtId="0" fontId="23" fillId="5" borderId="0" xfId="0" applyFont="1" applyFill="1" applyAlignment="1">
      <alignment horizontal="left" vertical="center"/>
    </xf>
    <xf numFmtId="0" fontId="24" fillId="3" borderId="9" xfId="0" applyFont="1" applyFill="1" applyBorder="1" applyAlignment="1">
      <alignment horizontal="center" vertical="center" shrinkToFit="1"/>
    </xf>
    <xf numFmtId="0" fontId="24" fillId="3" borderId="10" xfId="0" applyFont="1" applyFill="1" applyBorder="1" applyAlignment="1">
      <alignment horizontal="center" vertical="center" shrinkToFit="1"/>
    </xf>
    <xf numFmtId="0" fontId="24" fillId="3" borderId="11" xfId="0" applyFont="1" applyFill="1" applyBorder="1" applyAlignment="1">
      <alignment horizontal="center" vertical="center" shrinkToFit="1"/>
    </xf>
    <xf numFmtId="0" fontId="25" fillId="0" borderId="0" xfId="0" applyFont="1"/>
    <xf numFmtId="0" fontId="26" fillId="5" borderId="0" xfId="0" applyFont="1" applyFill="1" applyAlignment="1">
      <alignment vertical="center"/>
    </xf>
    <xf numFmtId="0" fontId="27" fillId="5" borderId="0" xfId="0" applyFont="1" applyFill="1" applyAlignment="1">
      <alignment horizontal="center" vertical="center" shrinkToFit="1"/>
    </xf>
    <xf numFmtId="0" fontId="26" fillId="5" borderId="19" xfId="0" applyFont="1" applyFill="1" applyBorder="1" applyAlignment="1">
      <alignment vertical="center"/>
    </xf>
    <xf numFmtId="0" fontId="26" fillId="5" borderId="20" xfId="0" applyFont="1" applyFill="1" applyBorder="1" applyAlignment="1">
      <alignment vertical="center"/>
    </xf>
    <xf numFmtId="0" fontId="26" fillId="5" borderId="21" xfId="0" applyFont="1" applyFill="1" applyBorder="1" applyAlignment="1">
      <alignment vertical="center"/>
    </xf>
    <xf numFmtId="0" fontId="28" fillId="5" borderId="22" xfId="0" applyFont="1" applyFill="1" applyBorder="1" applyAlignment="1">
      <alignment horizontal="left" vertical="top"/>
    </xf>
    <xf numFmtId="0" fontId="28" fillId="5" borderId="23" xfId="0" applyFont="1" applyFill="1" applyBorder="1" applyAlignment="1">
      <alignment vertical="center"/>
    </xf>
    <xf numFmtId="0" fontId="28" fillId="5" borderId="24" xfId="0" applyFont="1" applyFill="1" applyBorder="1" applyAlignment="1">
      <alignment vertical="center"/>
    </xf>
    <xf numFmtId="0" fontId="28" fillId="5" borderId="25" xfId="0" applyFont="1" applyFill="1" applyBorder="1" applyAlignment="1">
      <alignment horizontal="left" vertical="top" wrapText="1"/>
    </xf>
    <xf numFmtId="0" fontId="28" fillId="5" borderId="0" xfId="0" applyFont="1" applyFill="1" applyAlignment="1">
      <alignment horizontal="left" vertical="top" wrapText="1"/>
    </xf>
    <xf numFmtId="0" fontId="28" fillId="5" borderId="26" xfId="0" applyFont="1" applyFill="1" applyBorder="1" applyAlignment="1">
      <alignment horizontal="left" vertical="top" wrapText="1"/>
    </xf>
    <xf numFmtId="0" fontId="29" fillId="5" borderId="25" xfId="0" applyFont="1" applyFill="1" applyBorder="1" applyAlignment="1">
      <alignment horizontal="left"/>
    </xf>
    <xf numFmtId="0" fontId="30" fillId="5" borderId="0" xfId="0" applyFont="1" applyFill="1"/>
    <xf numFmtId="0" fontId="26" fillId="5" borderId="26" xfId="0" applyFont="1" applyFill="1" applyBorder="1" applyAlignment="1">
      <alignment vertical="center"/>
    </xf>
    <xf numFmtId="0" fontId="28" fillId="5" borderId="27" xfId="0" applyFont="1" applyFill="1" applyBorder="1" applyAlignment="1">
      <alignment horizontal="left" vertical="top"/>
    </xf>
    <xf numFmtId="0" fontId="28" fillId="5" borderId="28" xfId="0" applyFont="1" applyFill="1" applyBorder="1" applyAlignment="1">
      <alignment horizontal="left" vertical="top"/>
    </xf>
    <xf numFmtId="0" fontId="28" fillId="5" borderId="29" xfId="0" applyFont="1" applyFill="1" applyBorder="1" applyAlignment="1">
      <alignment horizontal="left" vertical="top"/>
    </xf>
    <xf numFmtId="0" fontId="28" fillId="5" borderId="22" xfId="0" applyFont="1" applyFill="1" applyBorder="1" applyAlignment="1">
      <alignment horizontal="left" vertical="top" indent="1"/>
    </xf>
    <xf numFmtId="0" fontId="28" fillId="5" borderId="23" xfId="0" applyFont="1" applyFill="1" applyBorder="1" applyAlignment="1">
      <alignment horizontal="left" vertical="center" indent="1"/>
    </xf>
    <xf numFmtId="0" fontId="28" fillId="5" borderId="24" xfId="0" applyFont="1" applyFill="1" applyBorder="1" applyAlignment="1">
      <alignment horizontal="left" vertical="center" indent="1"/>
    </xf>
    <xf numFmtId="0" fontId="28" fillId="5" borderId="25" xfId="0" applyFont="1" applyFill="1" applyBorder="1" applyAlignment="1">
      <alignment horizontal="left" vertical="top" wrapText="1" indent="1"/>
    </xf>
    <xf numFmtId="0" fontId="28" fillId="5" borderId="0" xfId="0" applyFont="1" applyFill="1" applyAlignment="1">
      <alignment horizontal="left" vertical="top" wrapText="1" indent="1"/>
    </xf>
    <xf numFmtId="0" fontId="28" fillId="5" borderId="26" xfId="0" applyFont="1" applyFill="1" applyBorder="1" applyAlignment="1">
      <alignment horizontal="left" vertical="top" wrapText="1" indent="1"/>
    </xf>
    <xf numFmtId="0" fontId="28" fillId="5" borderId="25" xfId="0" applyFont="1" applyFill="1" applyBorder="1" applyAlignment="1">
      <alignment horizontal="right" wrapText="1" indent="1"/>
    </xf>
    <xf numFmtId="0" fontId="28" fillId="5" borderId="0" xfId="0" applyFont="1" applyFill="1" applyAlignment="1">
      <alignment horizontal="right" wrapText="1" indent="1"/>
    </xf>
    <xf numFmtId="0" fontId="31" fillId="7" borderId="30" xfId="0" applyFont="1" applyFill="1" applyBorder="1" applyAlignment="1">
      <alignment horizontal="right" vertical="center" wrapText="1"/>
    </xf>
    <xf numFmtId="0" fontId="31" fillId="7" borderId="31" xfId="0" applyFont="1" applyFill="1" applyBorder="1" applyAlignment="1">
      <alignment horizontal="right" vertical="center" wrapText="1"/>
    </xf>
    <xf numFmtId="0" fontId="31" fillId="7" borderId="32" xfId="0" applyFont="1" applyFill="1" applyBorder="1" applyAlignment="1">
      <alignment horizontal="right" vertical="center" wrapText="1"/>
    </xf>
    <xf numFmtId="0" fontId="31" fillId="8" borderId="30" xfId="0" applyFont="1" applyFill="1" applyBorder="1" applyAlignment="1">
      <alignment horizontal="left" vertical="center" wrapText="1" indent="1"/>
    </xf>
    <xf numFmtId="0" fontId="31" fillId="8" borderId="31" xfId="0" applyFont="1" applyFill="1" applyBorder="1" applyAlignment="1">
      <alignment horizontal="left" vertical="center" wrapText="1" indent="1"/>
    </xf>
    <xf numFmtId="0" fontId="31" fillId="8" borderId="33" xfId="0" applyFont="1" applyFill="1" applyBorder="1" applyAlignment="1">
      <alignment horizontal="left" vertical="center" wrapText="1" indent="1"/>
    </xf>
    <xf numFmtId="0" fontId="4" fillId="5" borderId="25" xfId="0" applyFont="1" applyFill="1" applyBorder="1"/>
    <xf numFmtId="0" fontId="32" fillId="7" borderId="34" xfId="0" applyFont="1" applyFill="1" applyBorder="1" applyAlignment="1">
      <alignment horizontal="left" vertical="top" wrapText="1" indent="1"/>
    </xf>
    <xf numFmtId="0" fontId="32" fillId="7" borderId="35" xfId="0" applyFont="1" applyFill="1" applyBorder="1" applyAlignment="1">
      <alignment horizontal="left" vertical="top" wrapText="1" indent="1"/>
    </xf>
    <xf numFmtId="0" fontId="32" fillId="7" borderId="36" xfId="0" applyFont="1" applyFill="1" applyBorder="1" applyAlignment="1">
      <alignment horizontal="left" vertical="top" wrapText="1" indent="1"/>
    </xf>
    <xf numFmtId="0" fontId="32" fillId="8" borderId="34" xfId="0" applyFont="1" applyFill="1" applyBorder="1" applyAlignment="1">
      <alignment horizontal="left" vertical="top" wrapText="1" indent="1"/>
    </xf>
    <xf numFmtId="0" fontId="32" fillId="8" borderId="35" xfId="0" applyFont="1" applyFill="1" applyBorder="1" applyAlignment="1">
      <alignment horizontal="left" vertical="top" wrapText="1" indent="1"/>
    </xf>
    <xf numFmtId="0" fontId="32" fillId="8" borderId="37" xfId="0" applyFont="1" applyFill="1" applyBorder="1" applyAlignment="1">
      <alignment horizontal="left" vertical="top" wrapText="1" indent="1"/>
    </xf>
    <xf numFmtId="0" fontId="28" fillId="5" borderId="26" xfId="0" applyFont="1" applyFill="1" applyBorder="1" applyAlignment="1">
      <alignment vertical="top" wrapText="1"/>
    </xf>
    <xf numFmtId="0" fontId="33" fillId="3" borderId="38"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40" xfId="0" applyFont="1" applyFill="1" applyBorder="1" applyAlignment="1">
      <alignment horizontal="center" vertical="center"/>
    </xf>
    <xf numFmtId="0" fontId="34" fillId="4" borderId="0" xfId="0" applyFont="1" applyFill="1" applyAlignment="1">
      <alignment horizontal="left" vertical="center" indent="1"/>
    </xf>
    <xf numFmtId="0" fontId="28" fillId="5" borderId="41" xfId="0" applyFont="1" applyFill="1" applyBorder="1" applyAlignment="1">
      <alignment horizontal="right" wrapText="1" indent="1"/>
    </xf>
    <xf numFmtId="0" fontId="28" fillId="5" borderId="27" xfId="0" applyFont="1" applyFill="1" applyBorder="1" applyAlignment="1">
      <alignment horizontal="left" vertical="top"/>
    </xf>
    <xf numFmtId="0" fontId="26" fillId="5" borderId="28" xfId="0" applyFont="1" applyFill="1" applyBorder="1" applyAlignment="1">
      <alignment vertical="center"/>
    </xf>
    <xf numFmtId="0" fontId="26" fillId="5" borderId="29" xfId="0" applyFont="1" applyFill="1" applyBorder="1" applyAlignment="1">
      <alignment vertical="center"/>
    </xf>
    <xf numFmtId="0" fontId="35" fillId="9" borderId="42" xfId="0" applyFont="1" applyFill="1" applyBorder="1"/>
    <xf numFmtId="0" fontId="4" fillId="9" borderId="42" xfId="0" applyFont="1" applyFill="1" applyBorder="1"/>
    <xf numFmtId="0" fontId="9" fillId="9" borderId="42" xfId="0" applyFont="1" applyFill="1" applyBorder="1"/>
    <xf numFmtId="0" fontId="8" fillId="3" borderId="0" xfId="0" applyFont="1" applyFill="1" applyAlignment="1">
      <alignment horizontal="center" vertical="center"/>
    </xf>
    <xf numFmtId="0" fontId="9" fillId="3" borderId="0" xfId="0" applyFont="1" applyFill="1"/>
    <xf numFmtId="0" fontId="4" fillId="3" borderId="0" xfId="0" applyFont="1" applyFill="1" applyAlignment="1">
      <alignment horizontal="left" indent="1"/>
    </xf>
    <xf numFmtId="9" fontId="4" fillId="10" borderId="0" xfId="1" applyFont="1" applyFill="1"/>
    <xf numFmtId="0" fontId="4" fillId="10" borderId="0" xfId="0" applyFont="1" applyFill="1"/>
    <xf numFmtId="0" fontId="4" fillId="3" borderId="0" xfId="0" applyFont="1" applyFill="1" applyAlignment="1">
      <alignment horizontal="left" indent="2"/>
    </xf>
    <xf numFmtId="0" fontId="4" fillId="3" borderId="0" xfId="0" applyFont="1" applyFill="1" applyAlignment="1">
      <alignment horizontal="center"/>
    </xf>
    <xf numFmtId="0" fontId="4" fillId="3" borderId="0" xfId="0" quotePrefix="1" applyFont="1" applyFill="1"/>
    <xf numFmtId="0" fontId="36" fillId="3" borderId="43" xfId="0" applyFont="1" applyFill="1" applyBorder="1"/>
    <xf numFmtId="0" fontId="4" fillId="3" borderId="43" xfId="0" applyFont="1" applyFill="1" applyBorder="1"/>
    <xf numFmtId="0" fontId="4" fillId="3" borderId="43" xfId="0" applyFont="1" applyFill="1" applyBorder="1" applyAlignment="1">
      <alignment horizontal="left" indent="2"/>
    </xf>
    <xf numFmtId="0" fontId="9" fillId="3" borderId="43" xfId="0" applyFont="1" applyFill="1" applyBorder="1"/>
    <xf numFmtId="0" fontId="4" fillId="7" borderId="43" xfId="0" applyFont="1" applyFill="1" applyBorder="1"/>
    <xf numFmtId="0" fontId="37" fillId="3" borderId="0" xfId="0" applyFont="1" applyFill="1" applyAlignment="1">
      <alignment horizontal="left" indent="2"/>
    </xf>
    <xf numFmtId="0" fontId="37" fillId="3" borderId="0" xfId="0" applyFont="1" applyFill="1"/>
    <xf numFmtId="0" fontId="38" fillId="3" borderId="0" xfId="0" applyFont="1" applyFill="1" applyAlignment="1">
      <alignment horizontal="center" vertical="center"/>
    </xf>
    <xf numFmtId="0" fontId="39" fillId="3" borderId="0" xfId="0" applyFont="1" applyFill="1"/>
    <xf numFmtId="0" fontId="40" fillId="3" borderId="0" xfId="0" applyFont="1" applyFill="1"/>
    <xf numFmtId="9" fontId="41" fillId="10" borderId="0" xfId="1" applyFont="1" applyFill="1"/>
    <xf numFmtId="0" fontId="39" fillId="3" borderId="0" xfId="0" applyFont="1" applyFill="1" applyAlignment="1">
      <alignment horizontal="right"/>
    </xf>
    <xf numFmtId="164" fontId="40" fillId="3" borderId="0" xfId="0" applyNumberFormat="1" applyFont="1" applyFill="1"/>
    <xf numFmtId="0" fontId="42" fillId="3" borderId="0" xfId="0" applyFont="1" applyFill="1"/>
    <xf numFmtId="0" fontId="43" fillId="3" borderId="0" xfId="0" applyFont="1" applyFill="1"/>
    <xf numFmtId="0" fontId="44" fillId="3" borderId="0" xfId="0" applyFont="1" applyFill="1"/>
    <xf numFmtId="0" fontId="4" fillId="11" borderId="0" xfId="0" applyFont="1" applyFill="1"/>
    <xf numFmtId="0" fontId="4" fillId="12" borderId="0" xfId="0" applyFont="1" applyFill="1"/>
    <xf numFmtId="0" fontId="4" fillId="13" borderId="0" xfId="0" applyFont="1" applyFill="1"/>
    <xf numFmtId="0" fontId="45" fillId="3" borderId="44" xfId="0" applyFont="1" applyFill="1" applyBorder="1" applyAlignment="1">
      <alignment horizontal="center"/>
    </xf>
    <xf numFmtId="0" fontId="45" fillId="3" borderId="45" xfId="0" applyFont="1" applyFill="1" applyBorder="1" applyAlignment="1">
      <alignment horizontal="center"/>
    </xf>
    <xf numFmtId="0" fontId="45" fillId="3" borderId="46" xfId="0" applyFont="1" applyFill="1" applyBorder="1" applyAlignment="1">
      <alignment horizontal="center"/>
    </xf>
    <xf numFmtId="0" fontId="46" fillId="3" borderId="0" xfId="2" applyFont="1" applyFill="1"/>
    <xf numFmtId="9" fontId="4" fillId="7" borderId="43" xfId="1" applyFont="1" applyFill="1" applyBorder="1"/>
    <xf numFmtId="0" fontId="39" fillId="10" borderId="0" xfId="0" applyFont="1" applyFill="1"/>
    <xf numFmtId="0" fontId="4" fillId="7" borderId="0" xfId="0" applyFont="1" applyFill="1"/>
    <xf numFmtId="9" fontId="4" fillId="7" borderId="0" xfId="1" applyFont="1" applyFill="1"/>
    <xf numFmtId="0" fontId="39" fillId="7" borderId="0" xfId="0" applyFont="1" applyFill="1"/>
    <xf numFmtId="0" fontId="4" fillId="7" borderId="0" xfId="0" applyFont="1" applyFill="1" applyAlignment="1">
      <alignment horizontal="left" indent="1"/>
    </xf>
    <xf numFmtId="9" fontId="39" fillId="7" borderId="0" xfId="1" applyFont="1" applyFill="1"/>
    <xf numFmtId="0" fontId="9" fillId="3" borderId="0" xfId="0" applyFont="1" applyFill="1" applyAlignment="1">
      <alignment horizontal="right"/>
    </xf>
    <xf numFmtId="2" fontId="4" fillId="3" borderId="0" xfId="0" applyNumberFormat="1" applyFont="1" applyFill="1" applyAlignment="1">
      <alignment horizontal="left" indent="2"/>
    </xf>
    <xf numFmtId="0" fontId="35" fillId="9" borderId="47" xfId="0" applyFont="1" applyFill="1" applyBorder="1"/>
    <xf numFmtId="0" fontId="4" fillId="9" borderId="47" xfId="0" applyFont="1" applyFill="1" applyBorder="1"/>
    <xf numFmtId="0" fontId="9" fillId="9" borderId="47" xfId="0" applyFont="1" applyFill="1" applyBorder="1"/>
  </cellXfs>
  <cellStyles count="3">
    <cellStyle name="Hyperlink" xfId="2" builtinId="8"/>
    <cellStyle name="Normal" xfId="0" builtinId="0"/>
    <cellStyle name="Percent" xfId="1" builtinId="5"/>
  </cellStyles>
  <dxfs count="94">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rgb="FF003300"/>
      </font>
      <fill>
        <gradientFill degree="90">
          <stop position="0">
            <color rgb="FFC8FFE1"/>
          </stop>
          <stop position="1">
            <color rgb="FFCCFFCC"/>
          </stop>
        </gradientFill>
      </fill>
    </dxf>
    <dxf>
      <font>
        <color rgb="FF9C5700"/>
      </font>
      <fill>
        <patternFill>
          <bgColor rgb="FFFFEB9C"/>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Cultural Competence Trust Impact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3"/>
          <c:order val="1"/>
          <c:tx>
            <c:strRef>
              <c:f>'CCB-00'!$K$19</c:f>
              <c:strCache>
                <c:ptCount val="1"/>
                <c:pt idx="0">
                  <c:v>enroll</c:v>
                </c:pt>
              </c:strCache>
            </c:strRef>
          </c:tx>
          <c:spPr>
            <a:ln w="34925" cap="rnd">
              <a:solidFill>
                <a:srgbClr val="FFFF00"/>
              </a:solidFill>
              <a:round/>
            </a:ln>
            <a:effectLst>
              <a:outerShdw blurRad="57150" dist="19050" dir="5400000" algn="ctr" rotWithShape="0">
                <a:srgbClr val="000000">
                  <a:alpha val="63000"/>
                </a:srgbClr>
              </a:outerShdw>
            </a:effectLst>
          </c:spPr>
          <c:marker>
            <c:symbol val="none"/>
          </c:marker>
          <c:val>
            <c:numRef>
              <c:f>'CCB-00'!$K$20:$K$35</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4252-4A02-A0A9-C8C940553F6B}"/>
            </c:ext>
          </c:extLst>
        </c:ser>
        <c:ser>
          <c:idx val="1"/>
          <c:order val="2"/>
          <c:tx>
            <c:strRef>
              <c:f>'CCB-00'!$L$19</c:f>
              <c:strCache>
                <c:ptCount val="1"/>
                <c:pt idx="0">
                  <c:v>trust</c:v>
                </c:pt>
              </c:strCache>
            </c:strRef>
          </c:tx>
          <c:spPr>
            <a:ln w="34925" cap="rnd">
              <a:solidFill>
                <a:srgbClr val="66FF66"/>
              </a:solidFill>
              <a:round/>
            </a:ln>
            <a:effectLst>
              <a:outerShdw blurRad="57150" dist="19050" dir="5400000" algn="ctr" rotWithShape="0">
                <a:srgbClr val="000000">
                  <a:alpha val="63000"/>
                </a:srgbClr>
              </a:outerShdw>
            </a:effectLst>
          </c:spPr>
          <c:marker>
            <c:symbol val="none"/>
          </c:marker>
          <c:val>
            <c:numRef>
              <c:f>'CCB-00'!$L$20:$L$35</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4252-4A02-A0A9-C8C940553F6B}"/>
            </c:ext>
          </c:extLst>
        </c:ser>
        <c:ser>
          <c:idx val="2"/>
          <c:order val="3"/>
          <c:tx>
            <c:strRef>
              <c:f>'CCB-00'!$M$19</c:f>
              <c:strCache>
                <c:ptCount val="1"/>
                <c:pt idx="0">
                  <c:v>health</c:v>
                </c:pt>
              </c:strCache>
            </c:strRef>
          </c:tx>
          <c:spPr>
            <a:ln w="34925" cap="rnd">
              <a:solidFill>
                <a:srgbClr val="FF9966"/>
              </a:solidFill>
              <a:round/>
            </a:ln>
            <a:effectLst>
              <a:outerShdw blurRad="57150" dist="19050" dir="5400000" algn="ctr" rotWithShape="0">
                <a:srgbClr val="000000">
                  <a:alpha val="63000"/>
                </a:srgbClr>
              </a:outerShdw>
            </a:effectLst>
          </c:spPr>
          <c:marker>
            <c:symbol val="none"/>
          </c:marker>
          <c:val>
            <c:numRef>
              <c:f>'CCB-00'!$M$20:$M$35</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4252-4A02-A0A9-C8C940553F6B}"/>
            </c:ext>
          </c:extLst>
        </c:ser>
        <c:dLbls>
          <c:showLegendKey val="0"/>
          <c:showVal val="0"/>
          <c:showCatName val="0"/>
          <c:showSerName val="0"/>
          <c:showPercent val="0"/>
          <c:showBubbleSize val="0"/>
        </c:dLbls>
        <c:smooth val="0"/>
        <c:axId val="599915552"/>
        <c:axId val="599916032"/>
        <c:extLst>
          <c:ext xmlns:c15="http://schemas.microsoft.com/office/drawing/2012/chart" uri="{02D57815-91ED-43cb-92C2-25804820EDAC}">
            <c15:filteredLineSeries>
              <c15:ser>
                <c:idx val="0"/>
                <c:order val="0"/>
                <c:tx>
                  <c:strRef>
                    <c:extLst>
                      <c:ext uri="{02D57815-91ED-43cb-92C2-25804820EDAC}">
                        <c15:formulaRef>
                          <c15:sqref>'CCB-00'!$J$19</c15:sqref>
                        </c15:formulaRef>
                      </c:ext>
                    </c:extLst>
                    <c:strCache>
                      <c:ptCount val="1"/>
                      <c:pt idx="0">
                        <c:v>visit</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val>
                  <c:numRef>
                    <c:extLst>
                      <c:ext uri="{02D57815-91ED-43cb-92C2-25804820EDAC}">
                        <c15:formulaRef>
                          <c15:sqref>'CCB-00'!$J$20:$J$35</c15:sqref>
                        </c15:formulaRef>
                      </c:ext>
                    </c:extLst>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val>
                <c:smooth val="0"/>
                <c:extLst>
                  <c:ext xmlns:c16="http://schemas.microsoft.com/office/drawing/2014/chart" uri="{C3380CC4-5D6E-409C-BE32-E72D297353CC}">
                    <c16:uniqueId val="{00000003-4252-4A02-A0A9-C8C940553F6B}"/>
                  </c:ext>
                </c:extLst>
              </c15:ser>
            </c15:filteredLineSeries>
          </c:ext>
        </c:extLst>
      </c:lineChart>
      <c:catAx>
        <c:axId val="599915552"/>
        <c:scaling>
          <c:orientation val="minMax"/>
        </c:scaling>
        <c:delete val="0"/>
        <c:axPos val="b"/>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99916032"/>
        <c:crosses val="autoZero"/>
        <c:auto val="1"/>
        <c:lblAlgn val="ctr"/>
        <c:lblOffset val="100"/>
        <c:noMultiLvlLbl val="0"/>
      </c:catAx>
      <c:valAx>
        <c:axId val="599916032"/>
        <c:scaling>
          <c:orientation val="minMax"/>
          <c:max val="1"/>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99915552"/>
        <c:crosses val="autoZero"/>
        <c:crossBetween val="between"/>
        <c:majorUnit val="0.2"/>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50000">
          <a:srgbClr val="CC66FF"/>
        </a:gs>
        <a:gs pos="0">
          <a:srgbClr val="4B1E6E"/>
        </a:gs>
        <a:gs pos="30000">
          <a:srgbClr val="7030A0"/>
        </a:gs>
        <a:gs pos="70000">
          <a:srgbClr val="7030A0"/>
        </a:gs>
        <a:gs pos="100000">
          <a:srgbClr val="4B1E6E"/>
        </a:gs>
      </a:gsLst>
      <a:lin ang="5400000" scaled="1"/>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www.researchgate.net/figure/of-themes-by-social-support-domain-and-perinatal-continuum-of-care-stage_fig1_393332172" TargetMode="External"/><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18626</xdr:colOff>
      <xdr:row>99</xdr:row>
      <xdr:rowOff>131336</xdr:rowOff>
    </xdr:from>
    <xdr:to>
      <xdr:col>28</xdr:col>
      <xdr:colOff>74254</xdr:colOff>
      <xdr:row>120</xdr:row>
      <xdr:rowOff>42662</xdr:rowOff>
    </xdr:to>
    <xdr:pic>
      <xdr:nvPicPr>
        <xdr:cNvPr id="2" name="value frame PNP" hidden="1">
          <a:extLst>
            <a:ext uri="{FF2B5EF4-FFF2-40B4-BE49-F238E27FC236}">
              <a16:creationId xmlns:a16="http://schemas.microsoft.com/office/drawing/2014/main" id="{1E9C0180-022E-453D-98C9-F06A1BF2F3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28833336"/>
          <a:ext cx="6627878" cy="3403826"/>
        </a:xfrm>
        <a:prstGeom prst="rect">
          <a:avLst/>
        </a:prstGeom>
      </xdr:spPr>
    </xdr:pic>
    <xdr:clientData/>
  </xdr:twoCellAnchor>
  <xdr:twoCellAnchor editAs="oneCell">
    <xdr:from>
      <xdr:col>14</xdr:col>
      <xdr:colOff>110067</xdr:colOff>
      <xdr:row>90</xdr:row>
      <xdr:rowOff>0</xdr:rowOff>
    </xdr:from>
    <xdr:to>
      <xdr:col>27</xdr:col>
      <xdr:colOff>14661</xdr:colOff>
      <xdr:row>96</xdr:row>
      <xdr:rowOff>117861</xdr:rowOff>
    </xdr:to>
    <xdr:pic>
      <xdr:nvPicPr>
        <xdr:cNvPr id="3" name="Picture 2" hidden="1">
          <a:extLst>
            <a:ext uri="{FF2B5EF4-FFF2-40B4-BE49-F238E27FC236}">
              <a16:creationId xmlns:a16="http://schemas.microsoft.com/office/drawing/2014/main" id="{2CA97733-EC9C-41ED-BF19-A9A69549325F}"/>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26860500"/>
          <a:ext cx="6260944" cy="1514861"/>
        </a:xfrm>
        <a:prstGeom prst="rect">
          <a:avLst/>
        </a:prstGeom>
      </xdr:spPr>
    </xdr:pic>
    <xdr:clientData/>
  </xdr:twoCellAnchor>
  <xdr:twoCellAnchor editAs="oneCell">
    <xdr:from>
      <xdr:col>31</xdr:col>
      <xdr:colOff>426720</xdr:colOff>
      <xdr:row>661</xdr:row>
      <xdr:rowOff>0</xdr:rowOff>
    </xdr:from>
    <xdr:to>
      <xdr:col>33</xdr:col>
      <xdr:colOff>55932</xdr:colOff>
      <xdr:row>662</xdr:row>
      <xdr:rowOff>42364</xdr:rowOff>
    </xdr:to>
    <xdr:pic>
      <xdr:nvPicPr>
        <xdr:cNvPr id="4" name="thumbs down, light red" hidden="1">
          <a:extLst>
            <a:ext uri="{FF2B5EF4-FFF2-40B4-BE49-F238E27FC236}">
              <a16:creationId xmlns:a16="http://schemas.microsoft.com/office/drawing/2014/main" id="{C73E91EC-9344-4707-87C4-AF1F2D677A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95170" y="150685500"/>
          <a:ext cx="861112" cy="867864"/>
        </a:xfrm>
        <a:prstGeom prst="rect">
          <a:avLst/>
        </a:prstGeom>
      </xdr:spPr>
    </xdr:pic>
    <xdr:clientData/>
  </xdr:twoCellAnchor>
  <xdr:twoCellAnchor editAs="oneCell">
    <xdr:from>
      <xdr:col>24</xdr:col>
      <xdr:colOff>231420</xdr:colOff>
      <xdr:row>90</xdr:row>
      <xdr:rowOff>0</xdr:rowOff>
    </xdr:from>
    <xdr:to>
      <xdr:col>26</xdr:col>
      <xdr:colOff>73992</xdr:colOff>
      <xdr:row>94</xdr:row>
      <xdr:rowOff>41275</xdr:rowOff>
    </xdr:to>
    <xdr:pic>
      <xdr:nvPicPr>
        <xdr:cNvPr id="5" name="thumbs up, light green" hidden="1">
          <a:extLst>
            <a:ext uri="{FF2B5EF4-FFF2-40B4-BE49-F238E27FC236}">
              <a16:creationId xmlns:a16="http://schemas.microsoft.com/office/drawing/2014/main" id="{EC67F8D6-364E-42AE-9257-54135459EB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26860500"/>
          <a:ext cx="883972" cy="930275"/>
        </a:xfrm>
        <a:prstGeom prst="rect">
          <a:avLst/>
        </a:prstGeom>
      </xdr:spPr>
    </xdr:pic>
    <xdr:clientData/>
  </xdr:twoCellAnchor>
  <xdr:oneCellAnchor>
    <xdr:from>
      <xdr:col>15</xdr:col>
      <xdr:colOff>22860</xdr:colOff>
      <xdr:row>90</xdr:row>
      <xdr:rowOff>0</xdr:rowOff>
    </xdr:from>
    <xdr:ext cx="5943600" cy="3110484"/>
    <xdr:pic>
      <xdr:nvPicPr>
        <xdr:cNvPr id="6" name="Picture 5" hidden="1">
          <a:extLst>
            <a:ext uri="{FF2B5EF4-FFF2-40B4-BE49-F238E27FC236}">
              <a16:creationId xmlns:a16="http://schemas.microsoft.com/office/drawing/2014/main" id="{4B21499A-448B-460A-A321-B7581654146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26860500"/>
          <a:ext cx="5943600" cy="3110484"/>
        </a:xfrm>
        <a:prstGeom prst="rect">
          <a:avLst/>
        </a:prstGeom>
      </xdr:spPr>
    </xdr:pic>
    <xdr:clientData/>
  </xdr:oneCellAnchor>
  <xdr:oneCellAnchor>
    <xdr:from>
      <xdr:col>13</xdr:col>
      <xdr:colOff>18626</xdr:colOff>
      <xdr:row>173</xdr:row>
      <xdr:rowOff>0</xdr:rowOff>
    </xdr:from>
    <xdr:ext cx="6450078" cy="3417161"/>
    <xdr:pic>
      <xdr:nvPicPr>
        <xdr:cNvPr id="7" name="value frame PNP" hidden="1">
          <a:extLst>
            <a:ext uri="{FF2B5EF4-FFF2-40B4-BE49-F238E27FC236}">
              <a16:creationId xmlns:a16="http://schemas.microsoft.com/office/drawing/2014/main" id="{075E11EE-3C8F-4B97-9A97-679C5F55C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4767500"/>
          <a:ext cx="6450078" cy="3417161"/>
        </a:xfrm>
        <a:prstGeom prst="rect">
          <a:avLst/>
        </a:prstGeom>
      </xdr:spPr>
    </xdr:pic>
    <xdr:clientData/>
  </xdr:oneCellAnchor>
  <xdr:oneCellAnchor>
    <xdr:from>
      <xdr:col>0</xdr:col>
      <xdr:colOff>110067</xdr:colOff>
      <xdr:row>173</xdr:row>
      <xdr:rowOff>0</xdr:rowOff>
    </xdr:from>
    <xdr:ext cx="6055204" cy="1548516"/>
    <xdr:pic>
      <xdr:nvPicPr>
        <xdr:cNvPr id="8" name="Picture 7" hidden="1">
          <a:extLst>
            <a:ext uri="{FF2B5EF4-FFF2-40B4-BE49-F238E27FC236}">
              <a16:creationId xmlns:a16="http://schemas.microsoft.com/office/drawing/2014/main" id="{B492F7F9-8DC7-41BE-8BCE-69D29DF8D1E2}"/>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44767500"/>
          <a:ext cx="6055204" cy="1548516"/>
        </a:xfrm>
        <a:prstGeom prst="rect">
          <a:avLst/>
        </a:prstGeom>
      </xdr:spPr>
    </xdr:pic>
    <xdr:clientData/>
  </xdr:oneCellAnchor>
  <xdr:oneCellAnchor>
    <xdr:from>
      <xdr:col>2</xdr:col>
      <xdr:colOff>426720</xdr:colOff>
      <xdr:row>173</xdr:row>
      <xdr:rowOff>0</xdr:rowOff>
    </xdr:from>
    <xdr:ext cx="848412" cy="914400"/>
    <xdr:pic>
      <xdr:nvPicPr>
        <xdr:cNvPr id="9" name="thumbs down, light red" hidden="1">
          <a:extLst>
            <a:ext uri="{FF2B5EF4-FFF2-40B4-BE49-F238E27FC236}">
              <a16:creationId xmlns:a16="http://schemas.microsoft.com/office/drawing/2014/main" id="{AC59C02F-80EA-4617-812C-4A25E6DC5C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5370" y="44767500"/>
          <a:ext cx="848412" cy="914400"/>
        </a:xfrm>
        <a:prstGeom prst="rect">
          <a:avLst/>
        </a:prstGeom>
      </xdr:spPr>
    </xdr:pic>
    <xdr:clientData/>
  </xdr:oneCellAnchor>
  <xdr:oneCellAnchor>
    <xdr:from>
      <xdr:col>10</xdr:col>
      <xdr:colOff>231420</xdr:colOff>
      <xdr:row>173</xdr:row>
      <xdr:rowOff>0</xdr:rowOff>
    </xdr:from>
    <xdr:ext cx="848412" cy="914400"/>
    <xdr:pic>
      <xdr:nvPicPr>
        <xdr:cNvPr id="10" name="thumbs up, light green" hidden="1">
          <a:extLst>
            <a:ext uri="{FF2B5EF4-FFF2-40B4-BE49-F238E27FC236}">
              <a16:creationId xmlns:a16="http://schemas.microsoft.com/office/drawing/2014/main" id="{8384D74A-5159-408F-8001-CEC5866247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5025670" y="44767500"/>
          <a:ext cx="848412" cy="914400"/>
        </a:xfrm>
        <a:prstGeom prst="rect">
          <a:avLst/>
        </a:prstGeom>
      </xdr:spPr>
    </xdr:pic>
    <xdr:clientData/>
  </xdr:oneCellAnchor>
  <xdr:oneCellAnchor>
    <xdr:from>
      <xdr:col>1</xdr:col>
      <xdr:colOff>22860</xdr:colOff>
      <xdr:row>173</xdr:row>
      <xdr:rowOff>0</xdr:rowOff>
    </xdr:from>
    <xdr:ext cx="5943600" cy="3110484"/>
    <xdr:pic>
      <xdr:nvPicPr>
        <xdr:cNvPr id="11" name="Picture 10" hidden="1">
          <a:extLst>
            <a:ext uri="{FF2B5EF4-FFF2-40B4-BE49-F238E27FC236}">
              <a16:creationId xmlns:a16="http://schemas.microsoft.com/office/drawing/2014/main" id="{78A1B054-140F-4A79-8732-17C52BDD1614}"/>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08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12" name="value frame PNP" hidden="1">
          <a:extLst>
            <a:ext uri="{FF2B5EF4-FFF2-40B4-BE49-F238E27FC236}">
              <a16:creationId xmlns:a16="http://schemas.microsoft.com/office/drawing/2014/main" id="{BBC7C737-DB12-43DB-8112-6D58DBC027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13" name="Picture 12" hidden="1">
          <a:extLst>
            <a:ext uri="{FF2B5EF4-FFF2-40B4-BE49-F238E27FC236}">
              <a16:creationId xmlns:a16="http://schemas.microsoft.com/office/drawing/2014/main" id="{7B5085EC-0067-4C98-9ADE-28CC13FAC8B1}"/>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14" name="thumbs up, light green" hidden="1">
          <a:extLst>
            <a:ext uri="{FF2B5EF4-FFF2-40B4-BE49-F238E27FC236}">
              <a16:creationId xmlns:a16="http://schemas.microsoft.com/office/drawing/2014/main" id="{421D6E3A-036D-4D4F-9CCF-0FEF13C215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15" name="Picture 14" hidden="1">
          <a:extLst>
            <a:ext uri="{FF2B5EF4-FFF2-40B4-BE49-F238E27FC236}">
              <a16:creationId xmlns:a16="http://schemas.microsoft.com/office/drawing/2014/main" id="{0C96A79A-2D41-4B02-A641-7467418DD8B1}"/>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16" name="value frame PNP" hidden="1">
          <a:extLst>
            <a:ext uri="{FF2B5EF4-FFF2-40B4-BE49-F238E27FC236}">
              <a16:creationId xmlns:a16="http://schemas.microsoft.com/office/drawing/2014/main" id="{BFD46391-1ADD-4A66-8049-A2E8811C7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17" name="Picture 16" hidden="1">
          <a:extLst>
            <a:ext uri="{FF2B5EF4-FFF2-40B4-BE49-F238E27FC236}">
              <a16:creationId xmlns:a16="http://schemas.microsoft.com/office/drawing/2014/main" id="{23A1CE22-8C85-4CF8-89E7-260C9405DF17}"/>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18" name="thumbs up, light green" hidden="1">
          <a:extLst>
            <a:ext uri="{FF2B5EF4-FFF2-40B4-BE49-F238E27FC236}">
              <a16:creationId xmlns:a16="http://schemas.microsoft.com/office/drawing/2014/main" id="{C9C4A2C9-D3AA-46E4-A2FE-CCBE1DD28A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19" name="Picture 18" hidden="1">
          <a:extLst>
            <a:ext uri="{FF2B5EF4-FFF2-40B4-BE49-F238E27FC236}">
              <a16:creationId xmlns:a16="http://schemas.microsoft.com/office/drawing/2014/main" id="{7A1712CA-6D73-4C68-B767-E9D798D077C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20" name="value frame PNP" hidden="1">
          <a:extLst>
            <a:ext uri="{FF2B5EF4-FFF2-40B4-BE49-F238E27FC236}">
              <a16:creationId xmlns:a16="http://schemas.microsoft.com/office/drawing/2014/main" id="{07DEA59E-ED96-49E2-B82E-99725BAF7F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21" name="Picture 20" hidden="1">
          <a:extLst>
            <a:ext uri="{FF2B5EF4-FFF2-40B4-BE49-F238E27FC236}">
              <a16:creationId xmlns:a16="http://schemas.microsoft.com/office/drawing/2014/main" id="{28E85E93-CA1B-4DE0-A99D-FBB3DD61F7A6}"/>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22" name="thumbs up, light green" hidden="1">
          <a:extLst>
            <a:ext uri="{FF2B5EF4-FFF2-40B4-BE49-F238E27FC236}">
              <a16:creationId xmlns:a16="http://schemas.microsoft.com/office/drawing/2014/main" id="{CE9F21B1-EBF3-4A8B-9BD5-D956FD6A9A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23" name="Picture 22" hidden="1">
          <a:extLst>
            <a:ext uri="{FF2B5EF4-FFF2-40B4-BE49-F238E27FC236}">
              <a16:creationId xmlns:a16="http://schemas.microsoft.com/office/drawing/2014/main" id="{9DA7EF03-CFF0-4BE4-9F4C-2B244CEB2EB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24" name="value frame PNP" hidden="1">
          <a:extLst>
            <a:ext uri="{FF2B5EF4-FFF2-40B4-BE49-F238E27FC236}">
              <a16:creationId xmlns:a16="http://schemas.microsoft.com/office/drawing/2014/main" id="{0807E611-39ED-41E5-ADBC-334A7D475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25" name="Picture 24" hidden="1">
          <a:extLst>
            <a:ext uri="{FF2B5EF4-FFF2-40B4-BE49-F238E27FC236}">
              <a16:creationId xmlns:a16="http://schemas.microsoft.com/office/drawing/2014/main" id="{BF0F6681-023A-46FE-B1A2-AA7C49B035F9}"/>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26" name="thumbs up, light green" hidden="1">
          <a:extLst>
            <a:ext uri="{FF2B5EF4-FFF2-40B4-BE49-F238E27FC236}">
              <a16:creationId xmlns:a16="http://schemas.microsoft.com/office/drawing/2014/main" id="{DA3209AF-1939-4D2E-957C-780AC1E28C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27" name="Picture 26" hidden="1">
          <a:extLst>
            <a:ext uri="{FF2B5EF4-FFF2-40B4-BE49-F238E27FC236}">
              <a16:creationId xmlns:a16="http://schemas.microsoft.com/office/drawing/2014/main" id="{BD72AC54-C184-4F39-B664-2BCB4F1935A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28" name="value frame PNP" hidden="1">
          <a:extLst>
            <a:ext uri="{FF2B5EF4-FFF2-40B4-BE49-F238E27FC236}">
              <a16:creationId xmlns:a16="http://schemas.microsoft.com/office/drawing/2014/main" id="{421FEF67-96BD-4264-8DD6-9A4F430732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29" name="Picture 28" hidden="1">
          <a:extLst>
            <a:ext uri="{FF2B5EF4-FFF2-40B4-BE49-F238E27FC236}">
              <a16:creationId xmlns:a16="http://schemas.microsoft.com/office/drawing/2014/main" id="{7ACC0152-12B9-467B-9BF0-A17DB0724D7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30" name="thumbs up, light green" hidden="1">
          <a:extLst>
            <a:ext uri="{FF2B5EF4-FFF2-40B4-BE49-F238E27FC236}">
              <a16:creationId xmlns:a16="http://schemas.microsoft.com/office/drawing/2014/main" id="{F6494FD8-AE19-4D62-8E9A-588747E930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31" name="Picture 30" hidden="1">
          <a:extLst>
            <a:ext uri="{FF2B5EF4-FFF2-40B4-BE49-F238E27FC236}">
              <a16:creationId xmlns:a16="http://schemas.microsoft.com/office/drawing/2014/main" id="{02C21358-02DF-4D5C-BBB6-DED4F72BB4F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32" name="value frame PNP" hidden="1">
          <a:extLst>
            <a:ext uri="{FF2B5EF4-FFF2-40B4-BE49-F238E27FC236}">
              <a16:creationId xmlns:a16="http://schemas.microsoft.com/office/drawing/2014/main" id="{DE6724B6-1B23-4504-8D8E-C48FE34A0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33" name="Picture 32" hidden="1">
          <a:extLst>
            <a:ext uri="{FF2B5EF4-FFF2-40B4-BE49-F238E27FC236}">
              <a16:creationId xmlns:a16="http://schemas.microsoft.com/office/drawing/2014/main" id="{DF76A94F-119C-49BD-8823-EFE6F23618F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34" name="thumbs up, light green" hidden="1">
          <a:extLst>
            <a:ext uri="{FF2B5EF4-FFF2-40B4-BE49-F238E27FC236}">
              <a16:creationId xmlns:a16="http://schemas.microsoft.com/office/drawing/2014/main" id="{CF47FFC7-4722-47CC-B4EA-7448A8A5F5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35" name="Picture 34" hidden="1">
          <a:extLst>
            <a:ext uri="{FF2B5EF4-FFF2-40B4-BE49-F238E27FC236}">
              <a16:creationId xmlns:a16="http://schemas.microsoft.com/office/drawing/2014/main" id="{5222E4D0-97A1-4149-A786-967602FE54A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36" name="value frame PNP" hidden="1">
          <a:extLst>
            <a:ext uri="{FF2B5EF4-FFF2-40B4-BE49-F238E27FC236}">
              <a16:creationId xmlns:a16="http://schemas.microsoft.com/office/drawing/2014/main" id="{DE21CE70-6401-4A36-882C-4F9B5C5B23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37" name="Picture 36" hidden="1">
          <a:extLst>
            <a:ext uri="{FF2B5EF4-FFF2-40B4-BE49-F238E27FC236}">
              <a16:creationId xmlns:a16="http://schemas.microsoft.com/office/drawing/2014/main" id="{8A4EB490-C116-4EF8-9B7D-FC3FB4C20627}"/>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38" name="thumbs up, light green" hidden="1">
          <a:extLst>
            <a:ext uri="{FF2B5EF4-FFF2-40B4-BE49-F238E27FC236}">
              <a16:creationId xmlns:a16="http://schemas.microsoft.com/office/drawing/2014/main" id="{5ADF4E75-A394-47AF-87EE-A7AC5EF8C5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39" name="Picture 38" hidden="1">
          <a:extLst>
            <a:ext uri="{FF2B5EF4-FFF2-40B4-BE49-F238E27FC236}">
              <a16:creationId xmlns:a16="http://schemas.microsoft.com/office/drawing/2014/main" id="{D2211568-5236-450F-809D-2655B261CDB3}"/>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40" name="value frame PNP" hidden="1">
          <a:extLst>
            <a:ext uri="{FF2B5EF4-FFF2-40B4-BE49-F238E27FC236}">
              <a16:creationId xmlns:a16="http://schemas.microsoft.com/office/drawing/2014/main" id="{EE7B5B22-3ED1-4919-96D3-C6BEED1C39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41" name="Picture 40" hidden="1">
          <a:extLst>
            <a:ext uri="{FF2B5EF4-FFF2-40B4-BE49-F238E27FC236}">
              <a16:creationId xmlns:a16="http://schemas.microsoft.com/office/drawing/2014/main" id="{FF6BD559-3721-48D6-8E3F-2DD04AB145CB}"/>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42" name="thumbs up, light green" hidden="1">
          <a:extLst>
            <a:ext uri="{FF2B5EF4-FFF2-40B4-BE49-F238E27FC236}">
              <a16:creationId xmlns:a16="http://schemas.microsoft.com/office/drawing/2014/main" id="{5BDDBFBF-787B-4F38-A1D7-DE18676645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43" name="Picture 42" hidden="1">
          <a:extLst>
            <a:ext uri="{FF2B5EF4-FFF2-40B4-BE49-F238E27FC236}">
              <a16:creationId xmlns:a16="http://schemas.microsoft.com/office/drawing/2014/main" id="{891EC544-8868-4724-8CDC-5876FBF7029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44" name="value frame PNP" hidden="1">
          <a:extLst>
            <a:ext uri="{FF2B5EF4-FFF2-40B4-BE49-F238E27FC236}">
              <a16:creationId xmlns:a16="http://schemas.microsoft.com/office/drawing/2014/main" id="{60F03BCF-D209-4041-A76B-AB96678F7A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45" name="Picture 44" hidden="1">
          <a:extLst>
            <a:ext uri="{FF2B5EF4-FFF2-40B4-BE49-F238E27FC236}">
              <a16:creationId xmlns:a16="http://schemas.microsoft.com/office/drawing/2014/main" id="{CBC831FE-C493-43C0-A0CB-616FE5F019C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46" name="thumbs up, light green" hidden="1">
          <a:extLst>
            <a:ext uri="{FF2B5EF4-FFF2-40B4-BE49-F238E27FC236}">
              <a16:creationId xmlns:a16="http://schemas.microsoft.com/office/drawing/2014/main" id="{9D4F0B49-1F07-4E74-91BD-DB8E344E76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47" name="Picture 46" hidden="1">
          <a:extLst>
            <a:ext uri="{FF2B5EF4-FFF2-40B4-BE49-F238E27FC236}">
              <a16:creationId xmlns:a16="http://schemas.microsoft.com/office/drawing/2014/main" id="{2D7D2C26-C0D0-4423-910A-3BFE838BEE8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48" name="value frame PNP" hidden="1">
          <a:extLst>
            <a:ext uri="{FF2B5EF4-FFF2-40B4-BE49-F238E27FC236}">
              <a16:creationId xmlns:a16="http://schemas.microsoft.com/office/drawing/2014/main" id="{5BBCA323-B9E5-4193-9CEF-9851B0E095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49" name="Picture 48" hidden="1">
          <a:extLst>
            <a:ext uri="{FF2B5EF4-FFF2-40B4-BE49-F238E27FC236}">
              <a16:creationId xmlns:a16="http://schemas.microsoft.com/office/drawing/2014/main" id="{793A8E0E-9261-4BAD-9C21-7089691D5CE9}"/>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50" name="thumbs up, light green" hidden="1">
          <a:extLst>
            <a:ext uri="{FF2B5EF4-FFF2-40B4-BE49-F238E27FC236}">
              <a16:creationId xmlns:a16="http://schemas.microsoft.com/office/drawing/2014/main" id="{3D546899-BCED-42AB-8EDA-AD95D9DB9E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51" name="Picture 50" hidden="1">
          <a:extLst>
            <a:ext uri="{FF2B5EF4-FFF2-40B4-BE49-F238E27FC236}">
              <a16:creationId xmlns:a16="http://schemas.microsoft.com/office/drawing/2014/main" id="{1E8909AD-189B-4B32-BD3A-E908A062173A}"/>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52" name="value frame PNP" hidden="1">
          <a:extLst>
            <a:ext uri="{FF2B5EF4-FFF2-40B4-BE49-F238E27FC236}">
              <a16:creationId xmlns:a16="http://schemas.microsoft.com/office/drawing/2014/main" id="{BB8ED731-73A4-48B8-BF10-0507FCC4BC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53" name="Picture 52" hidden="1">
          <a:extLst>
            <a:ext uri="{FF2B5EF4-FFF2-40B4-BE49-F238E27FC236}">
              <a16:creationId xmlns:a16="http://schemas.microsoft.com/office/drawing/2014/main" id="{D7F5C00A-BA19-426C-AD99-CAA626ADEE1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54" name="thumbs up, light green" hidden="1">
          <a:extLst>
            <a:ext uri="{FF2B5EF4-FFF2-40B4-BE49-F238E27FC236}">
              <a16:creationId xmlns:a16="http://schemas.microsoft.com/office/drawing/2014/main" id="{82AAF4DE-A85C-4FF3-8CE6-2ADAFE938F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55" name="Picture 54" hidden="1">
          <a:extLst>
            <a:ext uri="{FF2B5EF4-FFF2-40B4-BE49-F238E27FC236}">
              <a16:creationId xmlns:a16="http://schemas.microsoft.com/office/drawing/2014/main" id="{FBACD0AC-4BAC-4BC1-BCF5-C55BFA5EE2C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56" name="value frame PNP" hidden="1">
          <a:extLst>
            <a:ext uri="{FF2B5EF4-FFF2-40B4-BE49-F238E27FC236}">
              <a16:creationId xmlns:a16="http://schemas.microsoft.com/office/drawing/2014/main" id="{5676706F-C7C0-4EC0-8BAB-D93783777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57" name="Picture 56" hidden="1">
          <a:extLst>
            <a:ext uri="{FF2B5EF4-FFF2-40B4-BE49-F238E27FC236}">
              <a16:creationId xmlns:a16="http://schemas.microsoft.com/office/drawing/2014/main" id="{872DE717-912E-407B-A378-413169B675E1}"/>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58" name="thumbs up, light green" hidden="1">
          <a:extLst>
            <a:ext uri="{FF2B5EF4-FFF2-40B4-BE49-F238E27FC236}">
              <a16:creationId xmlns:a16="http://schemas.microsoft.com/office/drawing/2014/main" id="{7A8D8D51-F3B2-428F-84FC-D31E8A1F48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59" name="Picture 58" hidden="1">
          <a:extLst>
            <a:ext uri="{FF2B5EF4-FFF2-40B4-BE49-F238E27FC236}">
              <a16:creationId xmlns:a16="http://schemas.microsoft.com/office/drawing/2014/main" id="{7967A67D-C34B-4C58-89A4-5D2309BEB76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60" name="value frame PNP" hidden="1">
          <a:extLst>
            <a:ext uri="{FF2B5EF4-FFF2-40B4-BE49-F238E27FC236}">
              <a16:creationId xmlns:a16="http://schemas.microsoft.com/office/drawing/2014/main" id="{14055EAE-F1C3-4736-B99C-F9AF4FA982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61" name="Picture 60" hidden="1">
          <a:extLst>
            <a:ext uri="{FF2B5EF4-FFF2-40B4-BE49-F238E27FC236}">
              <a16:creationId xmlns:a16="http://schemas.microsoft.com/office/drawing/2014/main" id="{076A7854-33DA-4B9E-89A5-C8E5A516E41E}"/>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62" name="thumbs up, light green" hidden="1">
          <a:extLst>
            <a:ext uri="{FF2B5EF4-FFF2-40B4-BE49-F238E27FC236}">
              <a16:creationId xmlns:a16="http://schemas.microsoft.com/office/drawing/2014/main" id="{F6BEA6FF-E140-4D04-98C8-D0C104857F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63" name="Picture 62" hidden="1">
          <a:extLst>
            <a:ext uri="{FF2B5EF4-FFF2-40B4-BE49-F238E27FC236}">
              <a16:creationId xmlns:a16="http://schemas.microsoft.com/office/drawing/2014/main" id="{9F9FFC83-4D2B-4DA8-AA28-3578C68244E3}"/>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64" name="value frame PNP" hidden="1">
          <a:extLst>
            <a:ext uri="{FF2B5EF4-FFF2-40B4-BE49-F238E27FC236}">
              <a16:creationId xmlns:a16="http://schemas.microsoft.com/office/drawing/2014/main" id="{0884AF07-CF14-48E0-B480-82F744E785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65" name="Picture 64" hidden="1">
          <a:extLst>
            <a:ext uri="{FF2B5EF4-FFF2-40B4-BE49-F238E27FC236}">
              <a16:creationId xmlns:a16="http://schemas.microsoft.com/office/drawing/2014/main" id="{D560E32B-8706-442B-A472-881FD26F3103}"/>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66" name="thumbs up, light green" hidden="1">
          <a:extLst>
            <a:ext uri="{FF2B5EF4-FFF2-40B4-BE49-F238E27FC236}">
              <a16:creationId xmlns:a16="http://schemas.microsoft.com/office/drawing/2014/main" id="{54FBA05A-80A2-4473-B740-2EDA59FAD3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67" name="Picture 66" hidden="1">
          <a:extLst>
            <a:ext uri="{FF2B5EF4-FFF2-40B4-BE49-F238E27FC236}">
              <a16:creationId xmlns:a16="http://schemas.microsoft.com/office/drawing/2014/main" id="{8803945A-CC3D-4BB4-ACBE-985BF9A7E4ED}"/>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68" name="value frame PNP" hidden="1">
          <a:extLst>
            <a:ext uri="{FF2B5EF4-FFF2-40B4-BE49-F238E27FC236}">
              <a16:creationId xmlns:a16="http://schemas.microsoft.com/office/drawing/2014/main" id="{DDC1C947-CCAA-4E2D-818A-5948A9CC7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69" name="Picture 68" hidden="1">
          <a:extLst>
            <a:ext uri="{FF2B5EF4-FFF2-40B4-BE49-F238E27FC236}">
              <a16:creationId xmlns:a16="http://schemas.microsoft.com/office/drawing/2014/main" id="{E0766306-264F-40D9-9EBD-7CA67D6215C6}"/>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70" name="thumbs up, light green" hidden="1">
          <a:extLst>
            <a:ext uri="{FF2B5EF4-FFF2-40B4-BE49-F238E27FC236}">
              <a16:creationId xmlns:a16="http://schemas.microsoft.com/office/drawing/2014/main" id="{147E7A02-D7B0-4F55-B7CA-2CFEB47D2F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71" name="Picture 70" hidden="1">
          <a:extLst>
            <a:ext uri="{FF2B5EF4-FFF2-40B4-BE49-F238E27FC236}">
              <a16:creationId xmlns:a16="http://schemas.microsoft.com/office/drawing/2014/main" id="{143723C3-1B21-4DEE-879B-615E45777EA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182</xdr:row>
      <xdr:rowOff>131336</xdr:rowOff>
    </xdr:from>
    <xdr:ext cx="6564378" cy="3362551"/>
    <xdr:pic>
      <xdr:nvPicPr>
        <xdr:cNvPr id="72" name="value frame PNP" hidden="1">
          <a:extLst>
            <a:ext uri="{FF2B5EF4-FFF2-40B4-BE49-F238E27FC236}">
              <a16:creationId xmlns:a16="http://schemas.microsoft.com/office/drawing/2014/main" id="{6B1F200B-85EE-452A-9A69-A46B08D97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564378" cy="3362551"/>
        </a:xfrm>
        <a:prstGeom prst="rect">
          <a:avLst/>
        </a:prstGeom>
      </xdr:spPr>
    </xdr:pic>
    <xdr:clientData/>
  </xdr:oneCellAnchor>
  <xdr:oneCellAnchor>
    <xdr:from>
      <xdr:col>14</xdr:col>
      <xdr:colOff>110067</xdr:colOff>
      <xdr:row>173</xdr:row>
      <xdr:rowOff>0</xdr:rowOff>
    </xdr:from>
    <xdr:ext cx="6184744" cy="1505336"/>
    <xdr:pic>
      <xdr:nvPicPr>
        <xdr:cNvPr id="73" name="Picture 72" hidden="1">
          <a:extLst>
            <a:ext uri="{FF2B5EF4-FFF2-40B4-BE49-F238E27FC236}">
              <a16:creationId xmlns:a16="http://schemas.microsoft.com/office/drawing/2014/main" id="{9F116A9E-9CC1-4F56-88DA-D6376D2789AA}"/>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44767500"/>
          <a:ext cx="6184744" cy="1505336"/>
        </a:xfrm>
        <a:prstGeom prst="rect">
          <a:avLst/>
        </a:prstGeom>
      </xdr:spPr>
    </xdr:pic>
    <xdr:clientData/>
  </xdr:oneCellAnchor>
  <xdr:oneCellAnchor>
    <xdr:from>
      <xdr:col>24</xdr:col>
      <xdr:colOff>231420</xdr:colOff>
      <xdr:row>173</xdr:row>
      <xdr:rowOff>0</xdr:rowOff>
    </xdr:from>
    <xdr:ext cx="871272" cy="927100"/>
    <xdr:pic>
      <xdr:nvPicPr>
        <xdr:cNvPr id="74" name="thumbs up, light green" hidden="1">
          <a:extLst>
            <a:ext uri="{FF2B5EF4-FFF2-40B4-BE49-F238E27FC236}">
              <a16:creationId xmlns:a16="http://schemas.microsoft.com/office/drawing/2014/main" id="{E3BF5364-EB9D-435D-9BE3-4C7268EC3A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44767500"/>
          <a:ext cx="871272" cy="927100"/>
        </a:xfrm>
        <a:prstGeom prst="rect">
          <a:avLst/>
        </a:prstGeom>
      </xdr:spPr>
    </xdr:pic>
    <xdr:clientData/>
  </xdr:oneCellAnchor>
  <xdr:oneCellAnchor>
    <xdr:from>
      <xdr:col>15</xdr:col>
      <xdr:colOff>22860</xdr:colOff>
      <xdr:row>173</xdr:row>
      <xdr:rowOff>0</xdr:rowOff>
    </xdr:from>
    <xdr:ext cx="5943600" cy="3110484"/>
    <xdr:pic>
      <xdr:nvPicPr>
        <xdr:cNvPr id="75" name="Picture 74" hidden="1">
          <a:extLst>
            <a:ext uri="{FF2B5EF4-FFF2-40B4-BE49-F238E27FC236}">
              <a16:creationId xmlns:a16="http://schemas.microsoft.com/office/drawing/2014/main" id="{140460FF-AE58-4FC9-A1EF-D1D4ADCE060A}"/>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44767500"/>
          <a:ext cx="5943600" cy="3110484"/>
        </a:xfrm>
        <a:prstGeom prst="rect">
          <a:avLst/>
        </a:prstGeom>
      </xdr:spPr>
    </xdr:pic>
    <xdr:clientData/>
  </xdr:oneCellAnchor>
  <xdr:oneCellAnchor>
    <xdr:from>
      <xdr:col>13</xdr:col>
      <xdr:colOff>18626</xdr:colOff>
      <xdr:row>141</xdr:row>
      <xdr:rowOff>131336</xdr:rowOff>
    </xdr:from>
    <xdr:ext cx="6564378" cy="3362551"/>
    <xdr:pic>
      <xdr:nvPicPr>
        <xdr:cNvPr id="76" name="value frame PNP" hidden="1">
          <a:extLst>
            <a:ext uri="{FF2B5EF4-FFF2-40B4-BE49-F238E27FC236}">
              <a16:creationId xmlns:a16="http://schemas.microsoft.com/office/drawing/2014/main" id="{1E64E786-DEEA-4ED4-99AA-7BABF3549E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37786836"/>
          <a:ext cx="6564378" cy="3362551"/>
        </a:xfrm>
        <a:prstGeom prst="rect">
          <a:avLst/>
        </a:prstGeom>
      </xdr:spPr>
    </xdr:pic>
    <xdr:clientData/>
  </xdr:oneCellAnchor>
  <xdr:oneCellAnchor>
    <xdr:from>
      <xdr:col>14</xdr:col>
      <xdr:colOff>110067</xdr:colOff>
      <xdr:row>132</xdr:row>
      <xdr:rowOff>0</xdr:rowOff>
    </xdr:from>
    <xdr:ext cx="6184744" cy="1505336"/>
    <xdr:pic>
      <xdr:nvPicPr>
        <xdr:cNvPr id="77" name="Picture 76" hidden="1">
          <a:extLst>
            <a:ext uri="{FF2B5EF4-FFF2-40B4-BE49-F238E27FC236}">
              <a16:creationId xmlns:a16="http://schemas.microsoft.com/office/drawing/2014/main" id="{8918AA13-9B1E-4AFB-9CF2-E83BEB716B0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35814000"/>
          <a:ext cx="6184744" cy="1505336"/>
        </a:xfrm>
        <a:prstGeom prst="rect">
          <a:avLst/>
        </a:prstGeom>
      </xdr:spPr>
    </xdr:pic>
    <xdr:clientData/>
  </xdr:oneCellAnchor>
  <xdr:oneCellAnchor>
    <xdr:from>
      <xdr:col>24</xdr:col>
      <xdr:colOff>231420</xdr:colOff>
      <xdr:row>132</xdr:row>
      <xdr:rowOff>0</xdr:rowOff>
    </xdr:from>
    <xdr:ext cx="871272" cy="927100"/>
    <xdr:pic>
      <xdr:nvPicPr>
        <xdr:cNvPr id="78" name="thumbs up, light green" hidden="1">
          <a:extLst>
            <a:ext uri="{FF2B5EF4-FFF2-40B4-BE49-F238E27FC236}">
              <a16:creationId xmlns:a16="http://schemas.microsoft.com/office/drawing/2014/main" id="{5F109F9C-47B2-459B-9F56-838F3E0001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35814000"/>
          <a:ext cx="871272" cy="927100"/>
        </a:xfrm>
        <a:prstGeom prst="rect">
          <a:avLst/>
        </a:prstGeom>
      </xdr:spPr>
    </xdr:pic>
    <xdr:clientData/>
  </xdr:oneCellAnchor>
  <xdr:oneCellAnchor>
    <xdr:from>
      <xdr:col>15</xdr:col>
      <xdr:colOff>22860</xdr:colOff>
      <xdr:row>132</xdr:row>
      <xdr:rowOff>0</xdr:rowOff>
    </xdr:from>
    <xdr:ext cx="5943600" cy="3110484"/>
    <xdr:pic>
      <xdr:nvPicPr>
        <xdr:cNvPr id="79" name="Picture 78" hidden="1">
          <a:extLst>
            <a:ext uri="{FF2B5EF4-FFF2-40B4-BE49-F238E27FC236}">
              <a16:creationId xmlns:a16="http://schemas.microsoft.com/office/drawing/2014/main" id="{93A59686-9802-49AC-BCBE-D91DF8B34CE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35814000"/>
          <a:ext cx="5943600" cy="3110484"/>
        </a:xfrm>
        <a:prstGeom prst="rect">
          <a:avLst/>
        </a:prstGeom>
      </xdr:spPr>
    </xdr:pic>
    <xdr:clientData/>
  </xdr:oneCellAnchor>
  <xdr:oneCellAnchor>
    <xdr:from>
      <xdr:col>13</xdr:col>
      <xdr:colOff>18626</xdr:colOff>
      <xdr:row>61</xdr:row>
      <xdr:rowOff>131336</xdr:rowOff>
    </xdr:from>
    <xdr:ext cx="6564378" cy="3362551"/>
    <xdr:pic>
      <xdr:nvPicPr>
        <xdr:cNvPr id="80" name="value frame PNP" hidden="1">
          <a:extLst>
            <a:ext uri="{FF2B5EF4-FFF2-40B4-BE49-F238E27FC236}">
              <a16:creationId xmlns:a16="http://schemas.microsoft.com/office/drawing/2014/main" id="{7D0CC1F1-7A05-4514-B20F-FD00460B0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20197336"/>
          <a:ext cx="6564378" cy="3362551"/>
        </a:xfrm>
        <a:prstGeom prst="rect">
          <a:avLst/>
        </a:prstGeom>
      </xdr:spPr>
    </xdr:pic>
    <xdr:clientData/>
  </xdr:oneCellAnchor>
  <xdr:oneCellAnchor>
    <xdr:from>
      <xdr:col>14</xdr:col>
      <xdr:colOff>110067</xdr:colOff>
      <xdr:row>50</xdr:row>
      <xdr:rowOff>0</xdr:rowOff>
    </xdr:from>
    <xdr:ext cx="6184744" cy="1505336"/>
    <xdr:pic>
      <xdr:nvPicPr>
        <xdr:cNvPr id="81" name="Picture 80" hidden="1">
          <a:extLst>
            <a:ext uri="{FF2B5EF4-FFF2-40B4-BE49-F238E27FC236}">
              <a16:creationId xmlns:a16="http://schemas.microsoft.com/office/drawing/2014/main" id="{BA741943-41AD-4E10-A4EE-E48A7E05B25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7907000"/>
          <a:ext cx="6184744" cy="1505336"/>
        </a:xfrm>
        <a:prstGeom prst="rect">
          <a:avLst/>
        </a:prstGeom>
      </xdr:spPr>
    </xdr:pic>
    <xdr:clientData/>
  </xdr:oneCellAnchor>
  <xdr:oneCellAnchor>
    <xdr:from>
      <xdr:col>24</xdr:col>
      <xdr:colOff>231420</xdr:colOff>
      <xdr:row>50</xdr:row>
      <xdr:rowOff>0</xdr:rowOff>
    </xdr:from>
    <xdr:ext cx="871272" cy="927100"/>
    <xdr:pic>
      <xdr:nvPicPr>
        <xdr:cNvPr id="82" name="thumbs up, light green" hidden="1">
          <a:extLst>
            <a:ext uri="{FF2B5EF4-FFF2-40B4-BE49-F238E27FC236}">
              <a16:creationId xmlns:a16="http://schemas.microsoft.com/office/drawing/2014/main" id="{E7DD7B4D-0333-4B1A-944F-499D2B7AEA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7907000"/>
          <a:ext cx="871272" cy="927100"/>
        </a:xfrm>
        <a:prstGeom prst="rect">
          <a:avLst/>
        </a:prstGeom>
      </xdr:spPr>
    </xdr:pic>
    <xdr:clientData/>
  </xdr:oneCellAnchor>
  <xdr:oneCellAnchor>
    <xdr:from>
      <xdr:col>15</xdr:col>
      <xdr:colOff>22860</xdr:colOff>
      <xdr:row>50</xdr:row>
      <xdr:rowOff>0</xdr:rowOff>
    </xdr:from>
    <xdr:ext cx="5943600" cy="3110484"/>
    <xdr:pic>
      <xdr:nvPicPr>
        <xdr:cNvPr id="83" name="Picture 82" hidden="1">
          <a:extLst>
            <a:ext uri="{FF2B5EF4-FFF2-40B4-BE49-F238E27FC236}">
              <a16:creationId xmlns:a16="http://schemas.microsoft.com/office/drawing/2014/main" id="{6F75D38E-D0D7-42B2-8018-28F0E209F2B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7907000"/>
          <a:ext cx="5943600" cy="3110484"/>
        </a:xfrm>
        <a:prstGeom prst="rect">
          <a:avLst/>
        </a:prstGeom>
      </xdr:spPr>
    </xdr:pic>
    <xdr:clientData/>
  </xdr:oneCellAnchor>
  <xdr:oneCellAnchor>
    <xdr:from>
      <xdr:col>13</xdr:col>
      <xdr:colOff>18626</xdr:colOff>
      <xdr:row>223</xdr:row>
      <xdr:rowOff>131336</xdr:rowOff>
    </xdr:from>
    <xdr:ext cx="6564378" cy="3362551"/>
    <xdr:pic>
      <xdr:nvPicPr>
        <xdr:cNvPr id="84" name="value frame PNP" hidden="1">
          <a:extLst>
            <a:ext uri="{FF2B5EF4-FFF2-40B4-BE49-F238E27FC236}">
              <a16:creationId xmlns:a16="http://schemas.microsoft.com/office/drawing/2014/main" id="{57163735-504D-4699-A825-EFB1059BF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55693836"/>
          <a:ext cx="6564378" cy="3362551"/>
        </a:xfrm>
        <a:prstGeom prst="rect">
          <a:avLst/>
        </a:prstGeom>
      </xdr:spPr>
    </xdr:pic>
    <xdr:clientData/>
  </xdr:oneCellAnchor>
  <xdr:oneCellAnchor>
    <xdr:from>
      <xdr:col>14</xdr:col>
      <xdr:colOff>110067</xdr:colOff>
      <xdr:row>214</xdr:row>
      <xdr:rowOff>0</xdr:rowOff>
    </xdr:from>
    <xdr:ext cx="6184744" cy="1505336"/>
    <xdr:pic>
      <xdr:nvPicPr>
        <xdr:cNvPr id="85" name="Picture 84" hidden="1">
          <a:extLst>
            <a:ext uri="{FF2B5EF4-FFF2-40B4-BE49-F238E27FC236}">
              <a16:creationId xmlns:a16="http://schemas.microsoft.com/office/drawing/2014/main" id="{5E63151A-DBB5-4AF8-9143-2699554819F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53721000"/>
          <a:ext cx="6184744" cy="1505336"/>
        </a:xfrm>
        <a:prstGeom prst="rect">
          <a:avLst/>
        </a:prstGeom>
      </xdr:spPr>
    </xdr:pic>
    <xdr:clientData/>
  </xdr:oneCellAnchor>
  <xdr:oneCellAnchor>
    <xdr:from>
      <xdr:col>24</xdr:col>
      <xdr:colOff>231420</xdr:colOff>
      <xdr:row>214</xdr:row>
      <xdr:rowOff>0</xdr:rowOff>
    </xdr:from>
    <xdr:ext cx="871272" cy="927100"/>
    <xdr:pic>
      <xdr:nvPicPr>
        <xdr:cNvPr id="86" name="thumbs up, light green" hidden="1">
          <a:extLst>
            <a:ext uri="{FF2B5EF4-FFF2-40B4-BE49-F238E27FC236}">
              <a16:creationId xmlns:a16="http://schemas.microsoft.com/office/drawing/2014/main" id="{5D91153A-C836-49F1-BA0D-AB22C96CC8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53721000"/>
          <a:ext cx="871272" cy="927100"/>
        </a:xfrm>
        <a:prstGeom prst="rect">
          <a:avLst/>
        </a:prstGeom>
      </xdr:spPr>
    </xdr:pic>
    <xdr:clientData/>
  </xdr:oneCellAnchor>
  <xdr:oneCellAnchor>
    <xdr:from>
      <xdr:col>15</xdr:col>
      <xdr:colOff>22860</xdr:colOff>
      <xdr:row>214</xdr:row>
      <xdr:rowOff>0</xdr:rowOff>
    </xdr:from>
    <xdr:ext cx="5943600" cy="3110484"/>
    <xdr:pic>
      <xdr:nvPicPr>
        <xdr:cNvPr id="87" name="Picture 86" hidden="1">
          <a:extLst>
            <a:ext uri="{FF2B5EF4-FFF2-40B4-BE49-F238E27FC236}">
              <a16:creationId xmlns:a16="http://schemas.microsoft.com/office/drawing/2014/main" id="{6ADC617B-293C-4776-B96C-74B5542B7FC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53721000"/>
          <a:ext cx="5943600" cy="3110484"/>
        </a:xfrm>
        <a:prstGeom prst="rect">
          <a:avLst/>
        </a:prstGeom>
      </xdr:spPr>
    </xdr:pic>
    <xdr:clientData/>
  </xdr:oneCellAnchor>
  <xdr:oneCellAnchor>
    <xdr:from>
      <xdr:col>13</xdr:col>
      <xdr:colOff>18626</xdr:colOff>
      <xdr:row>264</xdr:row>
      <xdr:rowOff>131336</xdr:rowOff>
    </xdr:from>
    <xdr:ext cx="6564378" cy="3362551"/>
    <xdr:pic>
      <xdr:nvPicPr>
        <xdr:cNvPr id="88" name="value frame PNP" hidden="1">
          <a:extLst>
            <a:ext uri="{FF2B5EF4-FFF2-40B4-BE49-F238E27FC236}">
              <a16:creationId xmlns:a16="http://schemas.microsoft.com/office/drawing/2014/main" id="{06FC27A1-4B9C-473E-BFDE-9520AEBBF0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64647336"/>
          <a:ext cx="6564378" cy="3362551"/>
        </a:xfrm>
        <a:prstGeom prst="rect">
          <a:avLst/>
        </a:prstGeom>
      </xdr:spPr>
    </xdr:pic>
    <xdr:clientData/>
  </xdr:oneCellAnchor>
  <xdr:oneCellAnchor>
    <xdr:from>
      <xdr:col>14</xdr:col>
      <xdr:colOff>110067</xdr:colOff>
      <xdr:row>255</xdr:row>
      <xdr:rowOff>0</xdr:rowOff>
    </xdr:from>
    <xdr:ext cx="6184744" cy="1505336"/>
    <xdr:pic>
      <xdr:nvPicPr>
        <xdr:cNvPr id="89" name="Picture 88" hidden="1">
          <a:extLst>
            <a:ext uri="{FF2B5EF4-FFF2-40B4-BE49-F238E27FC236}">
              <a16:creationId xmlns:a16="http://schemas.microsoft.com/office/drawing/2014/main" id="{ACDF1503-7EDB-4D24-9C55-3C7623F728E8}"/>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62674500"/>
          <a:ext cx="6184744" cy="1505336"/>
        </a:xfrm>
        <a:prstGeom prst="rect">
          <a:avLst/>
        </a:prstGeom>
      </xdr:spPr>
    </xdr:pic>
    <xdr:clientData/>
  </xdr:oneCellAnchor>
  <xdr:oneCellAnchor>
    <xdr:from>
      <xdr:col>24</xdr:col>
      <xdr:colOff>231420</xdr:colOff>
      <xdr:row>255</xdr:row>
      <xdr:rowOff>0</xdr:rowOff>
    </xdr:from>
    <xdr:ext cx="871272" cy="927100"/>
    <xdr:pic>
      <xdr:nvPicPr>
        <xdr:cNvPr id="90" name="thumbs up, light green" hidden="1">
          <a:extLst>
            <a:ext uri="{FF2B5EF4-FFF2-40B4-BE49-F238E27FC236}">
              <a16:creationId xmlns:a16="http://schemas.microsoft.com/office/drawing/2014/main" id="{36FD0D36-7BCE-4CA0-979C-30703E6497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62674500"/>
          <a:ext cx="871272" cy="927100"/>
        </a:xfrm>
        <a:prstGeom prst="rect">
          <a:avLst/>
        </a:prstGeom>
      </xdr:spPr>
    </xdr:pic>
    <xdr:clientData/>
  </xdr:oneCellAnchor>
  <xdr:oneCellAnchor>
    <xdr:from>
      <xdr:col>15</xdr:col>
      <xdr:colOff>22860</xdr:colOff>
      <xdr:row>255</xdr:row>
      <xdr:rowOff>0</xdr:rowOff>
    </xdr:from>
    <xdr:ext cx="5943600" cy="3110484"/>
    <xdr:pic>
      <xdr:nvPicPr>
        <xdr:cNvPr id="91" name="Picture 90" hidden="1">
          <a:extLst>
            <a:ext uri="{FF2B5EF4-FFF2-40B4-BE49-F238E27FC236}">
              <a16:creationId xmlns:a16="http://schemas.microsoft.com/office/drawing/2014/main" id="{9DDA31E8-67BC-48A2-BCB8-2B84AE8A643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62674500"/>
          <a:ext cx="5943600" cy="3110484"/>
        </a:xfrm>
        <a:prstGeom prst="rect">
          <a:avLst/>
        </a:prstGeom>
      </xdr:spPr>
    </xdr:pic>
    <xdr:clientData/>
  </xdr:oneCellAnchor>
  <xdr:oneCellAnchor>
    <xdr:from>
      <xdr:col>13</xdr:col>
      <xdr:colOff>18626</xdr:colOff>
      <xdr:row>305</xdr:row>
      <xdr:rowOff>131336</xdr:rowOff>
    </xdr:from>
    <xdr:ext cx="6564378" cy="3362551"/>
    <xdr:pic>
      <xdr:nvPicPr>
        <xdr:cNvPr id="92" name="value frame PNP" hidden="1">
          <a:extLst>
            <a:ext uri="{FF2B5EF4-FFF2-40B4-BE49-F238E27FC236}">
              <a16:creationId xmlns:a16="http://schemas.microsoft.com/office/drawing/2014/main" id="{99FE2517-F9C9-4066-BFEA-07341F723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73600836"/>
          <a:ext cx="6564378" cy="3362551"/>
        </a:xfrm>
        <a:prstGeom prst="rect">
          <a:avLst/>
        </a:prstGeom>
      </xdr:spPr>
    </xdr:pic>
    <xdr:clientData/>
  </xdr:oneCellAnchor>
  <xdr:oneCellAnchor>
    <xdr:from>
      <xdr:col>14</xdr:col>
      <xdr:colOff>110067</xdr:colOff>
      <xdr:row>296</xdr:row>
      <xdr:rowOff>0</xdr:rowOff>
    </xdr:from>
    <xdr:ext cx="6184744" cy="1505336"/>
    <xdr:pic>
      <xdr:nvPicPr>
        <xdr:cNvPr id="93" name="Picture 92" hidden="1">
          <a:extLst>
            <a:ext uri="{FF2B5EF4-FFF2-40B4-BE49-F238E27FC236}">
              <a16:creationId xmlns:a16="http://schemas.microsoft.com/office/drawing/2014/main" id="{D5E8E688-8EA4-4199-B0C3-1E44487A3168}"/>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71628000"/>
          <a:ext cx="6184744" cy="1505336"/>
        </a:xfrm>
        <a:prstGeom prst="rect">
          <a:avLst/>
        </a:prstGeom>
      </xdr:spPr>
    </xdr:pic>
    <xdr:clientData/>
  </xdr:oneCellAnchor>
  <xdr:oneCellAnchor>
    <xdr:from>
      <xdr:col>24</xdr:col>
      <xdr:colOff>231420</xdr:colOff>
      <xdr:row>296</xdr:row>
      <xdr:rowOff>0</xdr:rowOff>
    </xdr:from>
    <xdr:ext cx="871272" cy="927100"/>
    <xdr:pic>
      <xdr:nvPicPr>
        <xdr:cNvPr id="94" name="thumbs up, light green" hidden="1">
          <a:extLst>
            <a:ext uri="{FF2B5EF4-FFF2-40B4-BE49-F238E27FC236}">
              <a16:creationId xmlns:a16="http://schemas.microsoft.com/office/drawing/2014/main" id="{4A5A7554-DD7A-4E34-8356-8026B1179F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71628000"/>
          <a:ext cx="871272" cy="927100"/>
        </a:xfrm>
        <a:prstGeom prst="rect">
          <a:avLst/>
        </a:prstGeom>
      </xdr:spPr>
    </xdr:pic>
    <xdr:clientData/>
  </xdr:oneCellAnchor>
  <xdr:oneCellAnchor>
    <xdr:from>
      <xdr:col>15</xdr:col>
      <xdr:colOff>22860</xdr:colOff>
      <xdr:row>296</xdr:row>
      <xdr:rowOff>0</xdr:rowOff>
    </xdr:from>
    <xdr:ext cx="5943600" cy="3110484"/>
    <xdr:pic>
      <xdr:nvPicPr>
        <xdr:cNvPr id="95" name="Picture 94" hidden="1">
          <a:extLst>
            <a:ext uri="{FF2B5EF4-FFF2-40B4-BE49-F238E27FC236}">
              <a16:creationId xmlns:a16="http://schemas.microsoft.com/office/drawing/2014/main" id="{E8CA6EEC-F5D5-44EA-848A-206F6EF66C74}"/>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71628000"/>
          <a:ext cx="5943600" cy="3110484"/>
        </a:xfrm>
        <a:prstGeom prst="rect">
          <a:avLst/>
        </a:prstGeom>
      </xdr:spPr>
    </xdr:pic>
    <xdr:clientData/>
  </xdr:oneCellAnchor>
  <xdr:oneCellAnchor>
    <xdr:from>
      <xdr:col>13</xdr:col>
      <xdr:colOff>18626</xdr:colOff>
      <xdr:row>346</xdr:row>
      <xdr:rowOff>131336</xdr:rowOff>
    </xdr:from>
    <xdr:ext cx="6564378" cy="3362551"/>
    <xdr:pic>
      <xdr:nvPicPr>
        <xdr:cNvPr id="96" name="value frame PNP" hidden="1">
          <a:extLst>
            <a:ext uri="{FF2B5EF4-FFF2-40B4-BE49-F238E27FC236}">
              <a16:creationId xmlns:a16="http://schemas.microsoft.com/office/drawing/2014/main" id="{ECB40C47-83CD-4DC4-973D-59E3C147B0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82554336"/>
          <a:ext cx="6564378" cy="3362551"/>
        </a:xfrm>
        <a:prstGeom prst="rect">
          <a:avLst/>
        </a:prstGeom>
      </xdr:spPr>
    </xdr:pic>
    <xdr:clientData/>
  </xdr:oneCellAnchor>
  <xdr:oneCellAnchor>
    <xdr:from>
      <xdr:col>14</xdr:col>
      <xdr:colOff>110067</xdr:colOff>
      <xdr:row>337</xdr:row>
      <xdr:rowOff>0</xdr:rowOff>
    </xdr:from>
    <xdr:ext cx="6184744" cy="1505336"/>
    <xdr:pic>
      <xdr:nvPicPr>
        <xdr:cNvPr id="97" name="Picture 96" hidden="1">
          <a:extLst>
            <a:ext uri="{FF2B5EF4-FFF2-40B4-BE49-F238E27FC236}">
              <a16:creationId xmlns:a16="http://schemas.microsoft.com/office/drawing/2014/main" id="{096344C2-2367-4791-993C-12B76B9E0F9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80581500"/>
          <a:ext cx="6184744" cy="1505336"/>
        </a:xfrm>
        <a:prstGeom prst="rect">
          <a:avLst/>
        </a:prstGeom>
      </xdr:spPr>
    </xdr:pic>
    <xdr:clientData/>
  </xdr:oneCellAnchor>
  <xdr:oneCellAnchor>
    <xdr:from>
      <xdr:col>24</xdr:col>
      <xdr:colOff>231420</xdr:colOff>
      <xdr:row>337</xdr:row>
      <xdr:rowOff>0</xdr:rowOff>
    </xdr:from>
    <xdr:ext cx="871272" cy="927100"/>
    <xdr:pic>
      <xdr:nvPicPr>
        <xdr:cNvPr id="98" name="thumbs up, light green" hidden="1">
          <a:extLst>
            <a:ext uri="{FF2B5EF4-FFF2-40B4-BE49-F238E27FC236}">
              <a16:creationId xmlns:a16="http://schemas.microsoft.com/office/drawing/2014/main" id="{01D5B556-41CA-46FC-8761-5CFCEDF11F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80581500"/>
          <a:ext cx="871272" cy="927100"/>
        </a:xfrm>
        <a:prstGeom prst="rect">
          <a:avLst/>
        </a:prstGeom>
      </xdr:spPr>
    </xdr:pic>
    <xdr:clientData/>
  </xdr:oneCellAnchor>
  <xdr:oneCellAnchor>
    <xdr:from>
      <xdr:col>15</xdr:col>
      <xdr:colOff>22860</xdr:colOff>
      <xdr:row>337</xdr:row>
      <xdr:rowOff>0</xdr:rowOff>
    </xdr:from>
    <xdr:ext cx="5943600" cy="3110484"/>
    <xdr:pic>
      <xdr:nvPicPr>
        <xdr:cNvPr id="99" name="Picture 98" hidden="1">
          <a:extLst>
            <a:ext uri="{FF2B5EF4-FFF2-40B4-BE49-F238E27FC236}">
              <a16:creationId xmlns:a16="http://schemas.microsoft.com/office/drawing/2014/main" id="{20A28888-A57A-44D2-BB2E-656FEB7C5826}"/>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80581500"/>
          <a:ext cx="5943600" cy="3110484"/>
        </a:xfrm>
        <a:prstGeom prst="rect">
          <a:avLst/>
        </a:prstGeom>
      </xdr:spPr>
    </xdr:pic>
    <xdr:clientData/>
  </xdr:oneCellAnchor>
  <xdr:oneCellAnchor>
    <xdr:from>
      <xdr:col>13</xdr:col>
      <xdr:colOff>18626</xdr:colOff>
      <xdr:row>387</xdr:row>
      <xdr:rowOff>131336</xdr:rowOff>
    </xdr:from>
    <xdr:ext cx="6564378" cy="3362551"/>
    <xdr:pic>
      <xdr:nvPicPr>
        <xdr:cNvPr id="100" name="value frame PNP" hidden="1">
          <a:extLst>
            <a:ext uri="{FF2B5EF4-FFF2-40B4-BE49-F238E27FC236}">
              <a16:creationId xmlns:a16="http://schemas.microsoft.com/office/drawing/2014/main" id="{66C69F28-0355-4BD8-83CB-1817C31C5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91507836"/>
          <a:ext cx="6564378" cy="3362551"/>
        </a:xfrm>
        <a:prstGeom prst="rect">
          <a:avLst/>
        </a:prstGeom>
      </xdr:spPr>
    </xdr:pic>
    <xdr:clientData/>
  </xdr:oneCellAnchor>
  <xdr:oneCellAnchor>
    <xdr:from>
      <xdr:col>14</xdr:col>
      <xdr:colOff>110067</xdr:colOff>
      <xdr:row>378</xdr:row>
      <xdr:rowOff>0</xdr:rowOff>
    </xdr:from>
    <xdr:ext cx="6184744" cy="1505336"/>
    <xdr:pic>
      <xdr:nvPicPr>
        <xdr:cNvPr id="101" name="Picture 100" hidden="1">
          <a:extLst>
            <a:ext uri="{FF2B5EF4-FFF2-40B4-BE49-F238E27FC236}">
              <a16:creationId xmlns:a16="http://schemas.microsoft.com/office/drawing/2014/main" id="{10C8872F-66BE-420D-9B99-6BB142558B2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89535000"/>
          <a:ext cx="6184744" cy="1505336"/>
        </a:xfrm>
        <a:prstGeom prst="rect">
          <a:avLst/>
        </a:prstGeom>
      </xdr:spPr>
    </xdr:pic>
    <xdr:clientData/>
  </xdr:oneCellAnchor>
  <xdr:oneCellAnchor>
    <xdr:from>
      <xdr:col>24</xdr:col>
      <xdr:colOff>231420</xdr:colOff>
      <xdr:row>378</xdr:row>
      <xdr:rowOff>0</xdr:rowOff>
    </xdr:from>
    <xdr:ext cx="871272" cy="927100"/>
    <xdr:pic>
      <xdr:nvPicPr>
        <xdr:cNvPr id="102" name="thumbs up, light green" hidden="1">
          <a:extLst>
            <a:ext uri="{FF2B5EF4-FFF2-40B4-BE49-F238E27FC236}">
              <a16:creationId xmlns:a16="http://schemas.microsoft.com/office/drawing/2014/main" id="{42848970-AC73-4CAE-9DA1-1BA8FED64E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89535000"/>
          <a:ext cx="871272" cy="927100"/>
        </a:xfrm>
        <a:prstGeom prst="rect">
          <a:avLst/>
        </a:prstGeom>
      </xdr:spPr>
    </xdr:pic>
    <xdr:clientData/>
  </xdr:oneCellAnchor>
  <xdr:oneCellAnchor>
    <xdr:from>
      <xdr:col>15</xdr:col>
      <xdr:colOff>22860</xdr:colOff>
      <xdr:row>378</xdr:row>
      <xdr:rowOff>0</xdr:rowOff>
    </xdr:from>
    <xdr:ext cx="5943600" cy="3110484"/>
    <xdr:pic>
      <xdr:nvPicPr>
        <xdr:cNvPr id="103" name="Picture 102" hidden="1">
          <a:extLst>
            <a:ext uri="{FF2B5EF4-FFF2-40B4-BE49-F238E27FC236}">
              <a16:creationId xmlns:a16="http://schemas.microsoft.com/office/drawing/2014/main" id="{AE40483E-E705-479A-8A2A-DC430047CADD}"/>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89535000"/>
          <a:ext cx="5943600" cy="3110484"/>
        </a:xfrm>
        <a:prstGeom prst="rect">
          <a:avLst/>
        </a:prstGeom>
      </xdr:spPr>
    </xdr:pic>
    <xdr:clientData/>
  </xdr:oneCellAnchor>
  <xdr:oneCellAnchor>
    <xdr:from>
      <xdr:col>13</xdr:col>
      <xdr:colOff>18626</xdr:colOff>
      <xdr:row>428</xdr:row>
      <xdr:rowOff>131336</xdr:rowOff>
    </xdr:from>
    <xdr:ext cx="6564378" cy="3362551"/>
    <xdr:pic>
      <xdr:nvPicPr>
        <xdr:cNvPr id="104" name="value frame PNP" hidden="1">
          <a:extLst>
            <a:ext uri="{FF2B5EF4-FFF2-40B4-BE49-F238E27FC236}">
              <a16:creationId xmlns:a16="http://schemas.microsoft.com/office/drawing/2014/main" id="{87B12CD6-7B5A-417E-B676-EFB8ACCFD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00461336"/>
          <a:ext cx="6564378" cy="3362551"/>
        </a:xfrm>
        <a:prstGeom prst="rect">
          <a:avLst/>
        </a:prstGeom>
      </xdr:spPr>
    </xdr:pic>
    <xdr:clientData/>
  </xdr:oneCellAnchor>
  <xdr:oneCellAnchor>
    <xdr:from>
      <xdr:col>14</xdr:col>
      <xdr:colOff>110067</xdr:colOff>
      <xdr:row>419</xdr:row>
      <xdr:rowOff>0</xdr:rowOff>
    </xdr:from>
    <xdr:ext cx="6184744" cy="1505336"/>
    <xdr:pic>
      <xdr:nvPicPr>
        <xdr:cNvPr id="105" name="Picture 104" hidden="1">
          <a:extLst>
            <a:ext uri="{FF2B5EF4-FFF2-40B4-BE49-F238E27FC236}">
              <a16:creationId xmlns:a16="http://schemas.microsoft.com/office/drawing/2014/main" id="{DAB3485C-6DA6-4633-AEC0-2F19E1318E8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98488500"/>
          <a:ext cx="6184744" cy="1505336"/>
        </a:xfrm>
        <a:prstGeom prst="rect">
          <a:avLst/>
        </a:prstGeom>
      </xdr:spPr>
    </xdr:pic>
    <xdr:clientData/>
  </xdr:oneCellAnchor>
  <xdr:oneCellAnchor>
    <xdr:from>
      <xdr:col>24</xdr:col>
      <xdr:colOff>231420</xdr:colOff>
      <xdr:row>419</xdr:row>
      <xdr:rowOff>0</xdr:rowOff>
    </xdr:from>
    <xdr:ext cx="871272" cy="927100"/>
    <xdr:pic>
      <xdr:nvPicPr>
        <xdr:cNvPr id="106" name="thumbs up, light green" hidden="1">
          <a:extLst>
            <a:ext uri="{FF2B5EF4-FFF2-40B4-BE49-F238E27FC236}">
              <a16:creationId xmlns:a16="http://schemas.microsoft.com/office/drawing/2014/main" id="{6583A17C-73BA-4534-90BD-399B1F3E6B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98488500"/>
          <a:ext cx="871272" cy="927100"/>
        </a:xfrm>
        <a:prstGeom prst="rect">
          <a:avLst/>
        </a:prstGeom>
      </xdr:spPr>
    </xdr:pic>
    <xdr:clientData/>
  </xdr:oneCellAnchor>
  <xdr:oneCellAnchor>
    <xdr:from>
      <xdr:col>15</xdr:col>
      <xdr:colOff>22860</xdr:colOff>
      <xdr:row>419</xdr:row>
      <xdr:rowOff>0</xdr:rowOff>
    </xdr:from>
    <xdr:ext cx="5943600" cy="3110484"/>
    <xdr:pic>
      <xdr:nvPicPr>
        <xdr:cNvPr id="107" name="Picture 106" hidden="1">
          <a:extLst>
            <a:ext uri="{FF2B5EF4-FFF2-40B4-BE49-F238E27FC236}">
              <a16:creationId xmlns:a16="http://schemas.microsoft.com/office/drawing/2014/main" id="{43D0D615-44D7-4FAD-8032-FD0A2E9A9A2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98488500"/>
          <a:ext cx="5943600" cy="3110484"/>
        </a:xfrm>
        <a:prstGeom prst="rect">
          <a:avLst/>
        </a:prstGeom>
      </xdr:spPr>
    </xdr:pic>
    <xdr:clientData/>
  </xdr:oneCellAnchor>
  <xdr:oneCellAnchor>
    <xdr:from>
      <xdr:col>13</xdr:col>
      <xdr:colOff>18626</xdr:colOff>
      <xdr:row>469</xdr:row>
      <xdr:rowOff>131336</xdr:rowOff>
    </xdr:from>
    <xdr:ext cx="6564378" cy="3362551"/>
    <xdr:pic>
      <xdr:nvPicPr>
        <xdr:cNvPr id="108" name="value frame PNP" hidden="1">
          <a:extLst>
            <a:ext uri="{FF2B5EF4-FFF2-40B4-BE49-F238E27FC236}">
              <a16:creationId xmlns:a16="http://schemas.microsoft.com/office/drawing/2014/main" id="{0C04550E-DBEC-4DC9-A880-168E5E1F2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09414836"/>
          <a:ext cx="6564378" cy="3362551"/>
        </a:xfrm>
        <a:prstGeom prst="rect">
          <a:avLst/>
        </a:prstGeom>
      </xdr:spPr>
    </xdr:pic>
    <xdr:clientData/>
  </xdr:oneCellAnchor>
  <xdr:oneCellAnchor>
    <xdr:from>
      <xdr:col>14</xdr:col>
      <xdr:colOff>110067</xdr:colOff>
      <xdr:row>460</xdr:row>
      <xdr:rowOff>0</xdr:rowOff>
    </xdr:from>
    <xdr:ext cx="6184744" cy="1505336"/>
    <xdr:pic>
      <xdr:nvPicPr>
        <xdr:cNvPr id="109" name="Picture 108" hidden="1">
          <a:extLst>
            <a:ext uri="{FF2B5EF4-FFF2-40B4-BE49-F238E27FC236}">
              <a16:creationId xmlns:a16="http://schemas.microsoft.com/office/drawing/2014/main" id="{655A930D-A0BE-4F50-918A-CBEDA864E7B0}"/>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07442000"/>
          <a:ext cx="6184744" cy="1505336"/>
        </a:xfrm>
        <a:prstGeom prst="rect">
          <a:avLst/>
        </a:prstGeom>
      </xdr:spPr>
    </xdr:pic>
    <xdr:clientData/>
  </xdr:oneCellAnchor>
  <xdr:oneCellAnchor>
    <xdr:from>
      <xdr:col>24</xdr:col>
      <xdr:colOff>231420</xdr:colOff>
      <xdr:row>460</xdr:row>
      <xdr:rowOff>0</xdr:rowOff>
    </xdr:from>
    <xdr:ext cx="871272" cy="927100"/>
    <xdr:pic>
      <xdr:nvPicPr>
        <xdr:cNvPr id="110" name="thumbs up, light green" hidden="1">
          <a:extLst>
            <a:ext uri="{FF2B5EF4-FFF2-40B4-BE49-F238E27FC236}">
              <a16:creationId xmlns:a16="http://schemas.microsoft.com/office/drawing/2014/main" id="{30498AB1-C92F-4103-8285-AB87E123E5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07442000"/>
          <a:ext cx="871272" cy="927100"/>
        </a:xfrm>
        <a:prstGeom prst="rect">
          <a:avLst/>
        </a:prstGeom>
      </xdr:spPr>
    </xdr:pic>
    <xdr:clientData/>
  </xdr:oneCellAnchor>
  <xdr:oneCellAnchor>
    <xdr:from>
      <xdr:col>15</xdr:col>
      <xdr:colOff>22860</xdr:colOff>
      <xdr:row>460</xdr:row>
      <xdr:rowOff>0</xdr:rowOff>
    </xdr:from>
    <xdr:ext cx="5943600" cy="3110484"/>
    <xdr:pic>
      <xdr:nvPicPr>
        <xdr:cNvPr id="111" name="Picture 110" hidden="1">
          <a:extLst>
            <a:ext uri="{FF2B5EF4-FFF2-40B4-BE49-F238E27FC236}">
              <a16:creationId xmlns:a16="http://schemas.microsoft.com/office/drawing/2014/main" id="{261FE18A-11E4-4C32-9AFC-5DF49D79223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07442000"/>
          <a:ext cx="5943600" cy="3110484"/>
        </a:xfrm>
        <a:prstGeom prst="rect">
          <a:avLst/>
        </a:prstGeom>
      </xdr:spPr>
    </xdr:pic>
    <xdr:clientData/>
  </xdr:oneCellAnchor>
  <xdr:oneCellAnchor>
    <xdr:from>
      <xdr:col>13</xdr:col>
      <xdr:colOff>18626</xdr:colOff>
      <xdr:row>510</xdr:row>
      <xdr:rowOff>131336</xdr:rowOff>
    </xdr:from>
    <xdr:ext cx="6564378" cy="3362551"/>
    <xdr:pic>
      <xdr:nvPicPr>
        <xdr:cNvPr id="112" name="value frame PNP" hidden="1">
          <a:extLst>
            <a:ext uri="{FF2B5EF4-FFF2-40B4-BE49-F238E27FC236}">
              <a16:creationId xmlns:a16="http://schemas.microsoft.com/office/drawing/2014/main" id="{FE55EFC4-9734-4DC3-9066-4ED7E6487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18368336"/>
          <a:ext cx="6564378" cy="3362551"/>
        </a:xfrm>
        <a:prstGeom prst="rect">
          <a:avLst/>
        </a:prstGeom>
      </xdr:spPr>
    </xdr:pic>
    <xdr:clientData/>
  </xdr:oneCellAnchor>
  <xdr:oneCellAnchor>
    <xdr:from>
      <xdr:col>14</xdr:col>
      <xdr:colOff>110067</xdr:colOff>
      <xdr:row>501</xdr:row>
      <xdr:rowOff>0</xdr:rowOff>
    </xdr:from>
    <xdr:ext cx="6184744" cy="1505336"/>
    <xdr:pic>
      <xdr:nvPicPr>
        <xdr:cNvPr id="113" name="Picture 112" hidden="1">
          <a:extLst>
            <a:ext uri="{FF2B5EF4-FFF2-40B4-BE49-F238E27FC236}">
              <a16:creationId xmlns:a16="http://schemas.microsoft.com/office/drawing/2014/main" id="{CD2FE02D-48CF-4700-AFFE-0D197B7A4664}"/>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16395500"/>
          <a:ext cx="6184744" cy="1505336"/>
        </a:xfrm>
        <a:prstGeom prst="rect">
          <a:avLst/>
        </a:prstGeom>
      </xdr:spPr>
    </xdr:pic>
    <xdr:clientData/>
  </xdr:oneCellAnchor>
  <xdr:oneCellAnchor>
    <xdr:from>
      <xdr:col>24</xdr:col>
      <xdr:colOff>231420</xdr:colOff>
      <xdr:row>501</xdr:row>
      <xdr:rowOff>0</xdr:rowOff>
    </xdr:from>
    <xdr:ext cx="871272" cy="927100"/>
    <xdr:pic>
      <xdr:nvPicPr>
        <xdr:cNvPr id="114" name="thumbs up, light green" hidden="1">
          <a:extLst>
            <a:ext uri="{FF2B5EF4-FFF2-40B4-BE49-F238E27FC236}">
              <a16:creationId xmlns:a16="http://schemas.microsoft.com/office/drawing/2014/main" id="{894B0A24-6943-474E-88C9-29E63E54B2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16395500"/>
          <a:ext cx="871272" cy="927100"/>
        </a:xfrm>
        <a:prstGeom prst="rect">
          <a:avLst/>
        </a:prstGeom>
      </xdr:spPr>
    </xdr:pic>
    <xdr:clientData/>
  </xdr:oneCellAnchor>
  <xdr:oneCellAnchor>
    <xdr:from>
      <xdr:col>15</xdr:col>
      <xdr:colOff>22860</xdr:colOff>
      <xdr:row>501</xdr:row>
      <xdr:rowOff>0</xdr:rowOff>
    </xdr:from>
    <xdr:ext cx="5943600" cy="3110484"/>
    <xdr:pic>
      <xdr:nvPicPr>
        <xdr:cNvPr id="115" name="Picture 114" hidden="1">
          <a:extLst>
            <a:ext uri="{FF2B5EF4-FFF2-40B4-BE49-F238E27FC236}">
              <a16:creationId xmlns:a16="http://schemas.microsoft.com/office/drawing/2014/main" id="{A2EB9D6F-8D09-45CE-A58B-4F478811DA1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16395500"/>
          <a:ext cx="5943600" cy="3110484"/>
        </a:xfrm>
        <a:prstGeom prst="rect">
          <a:avLst/>
        </a:prstGeom>
      </xdr:spPr>
    </xdr:pic>
    <xdr:clientData/>
  </xdr:oneCellAnchor>
  <xdr:oneCellAnchor>
    <xdr:from>
      <xdr:col>13</xdr:col>
      <xdr:colOff>18626</xdr:colOff>
      <xdr:row>551</xdr:row>
      <xdr:rowOff>131336</xdr:rowOff>
    </xdr:from>
    <xdr:ext cx="6564378" cy="3362551"/>
    <xdr:pic>
      <xdr:nvPicPr>
        <xdr:cNvPr id="116" name="value frame PNP" hidden="1">
          <a:extLst>
            <a:ext uri="{FF2B5EF4-FFF2-40B4-BE49-F238E27FC236}">
              <a16:creationId xmlns:a16="http://schemas.microsoft.com/office/drawing/2014/main" id="{B7C73F1F-D647-4FDB-8729-03E1B8323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27321836"/>
          <a:ext cx="6564378" cy="3362551"/>
        </a:xfrm>
        <a:prstGeom prst="rect">
          <a:avLst/>
        </a:prstGeom>
      </xdr:spPr>
    </xdr:pic>
    <xdr:clientData/>
  </xdr:oneCellAnchor>
  <xdr:oneCellAnchor>
    <xdr:from>
      <xdr:col>14</xdr:col>
      <xdr:colOff>110067</xdr:colOff>
      <xdr:row>542</xdr:row>
      <xdr:rowOff>0</xdr:rowOff>
    </xdr:from>
    <xdr:ext cx="6184744" cy="1505336"/>
    <xdr:pic>
      <xdr:nvPicPr>
        <xdr:cNvPr id="117" name="Picture 116" hidden="1">
          <a:extLst>
            <a:ext uri="{FF2B5EF4-FFF2-40B4-BE49-F238E27FC236}">
              <a16:creationId xmlns:a16="http://schemas.microsoft.com/office/drawing/2014/main" id="{168DAAA7-981E-4408-B98D-D31967E39675}"/>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25349000"/>
          <a:ext cx="6184744" cy="1505336"/>
        </a:xfrm>
        <a:prstGeom prst="rect">
          <a:avLst/>
        </a:prstGeom>
      </xdr:spPr>
    </xdr:pic>
    <xdr:clientData/>
  </xdr:oneCellAnchor>
  <xdr:oneCellAnchor>
    <xdr:from>
      <xdr:col>24</xdr:col>
      <xdr:colOff>231420</xdr:colOff>
      <xdr:row>542</xdr:row>
      <xdr:rowOff>0</xdr:rowOff>
    </xdr:from>
    <xdr:ext cx="871272" cy="927100"/>
    <xdr:pic>
      <xdr:nvPicPr>
        <xdr:cNvPr id="118" name="thumbs up, light green" hidden="1">
          <a:extLst>
            <a:ext uri="{FF2B5EF4-FFF2-40B4-BE49-F238E27FC236}">
              <a16:creationId xmlns:a16="http://schemas.microsoft.com/office/drawing/2014/main" id="{972838CC-D70A-499C-BF96-A572C933F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25349000"/>
          <a:ext cx="871272" cy="927100"/>
        </a:xfrm>
        <a:prstGeom prst="rect">
          <a:avLst/>
        </a:prstGeom>
      </xdr:spPr>
    </xdr:pic>
    <xdr:clientData/>
  </xdr:oneCellAnchor>
  <xdr:oneCellAnchor>
    <xdr:from>
      <xdr:col>15</xdr:col>
      <xdr:colOff>22860</xdr:colOff>
      <xdr:row>542</xdr:row>
      <xdr:rowOff>0</xdr:rowOff>
    </xdr:from>
    <xdr:ext cx="5943600" cy="3110484"/>
    <xdr:pic>
      <xdr:nvPicPr>
        <xdr:cNvPr id="119" name="Picture 118" hidden="1">
          <a:extLst>
            <a:ext uri="{FF2B5EF4-FFF2-40B4-BE49-F238E27FC236}">
              <a16:creationId xmlns:a16="http://schemas.microsoft.com/office/drawing/2014/main" id="{DE599C24-76F7-43CA-B1CC-83245D8E2E24}"/>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25349000"/>
          <a:ext cx="5943600" cy="3110484"/>
        </a:xfrm>
        <a:prstGeom prst="rect">
          <a:avLst/>
        </a:prstGeom>
      </xdr:spPr>
    </xdr:pic>
    <xdr:clientData/>
  </xdr:oneCellAnchor>
  <xdr:oneCellAnchor>
    <xdr:from>
      <xdr:col>13</xdr:col>
      <xdr:colOff>18626</xdr:colOff>
      <xdr:row>592</xdr:row>
      <xdr:rowOff>131336</xdr:rowOff>
    </xdr:from>
    <xdr:ext cx="6564378" cy="3362551"/>
    <xdr:pic>
      <xdr:nvPicPr>
        <xdr:cNvPr id="120" name="value frame PNP" hidden="1">
          <a:extLst>
            <a:ext uri="{FF2B5EF4-FFF2-40B4-BE49-F238E27FC236}">
              <a16:creationId xmlns:a16="http://schemas.microsoft.com/office/drawing/2014/main" id="{99D0C2CA-F586-4A8E-99C9-D3936BF5EE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36275336"/>
          <a:ext cx="6564378" cy="3362551"/>
        </a:xfrm>
        <a:prstGeom prst="rect">
          <a:avLst/>
        </a:prstGeom>
      </xdr:spPr>
    </xdr:pic>
    <xdr:clientData/>
  </xdr:oneCellAnchor>
  <xdr:oneCellAnchor>
    <xdr:from>
      <xdr:col>14</xdr:col>
      <xdr:colOff>110067</xdr:colOff>
      <xdr:row>583</xdr:row>
      <xdr:rowOff>0</xdr:rowOff>
    </xdr:from>
    <xdr:ext cx="6184744" cy="1505336"/>
    <xdr:pic>
      <xdr:nvPicPr>
        <xdr:cNvPr id="121" name="Picture 120" hidden="1">
          <a:extLst>
            <a:ext uri="{FF2B5EF4-FFF2-40B4-BE49-F238E27FC236}">
              <a16:creationId xmlns:a16="http://schemas.microsoft.com/office/drawing/2014/main" id="{816090D2-DF0C-4178-B5E8-F470C1DF1706}"/>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34302500"/>
          <a:ext cx="6184744" cy="1505336"/>
        </a:xfrm>
        <a:prstGeom prst="rect">
          <a:avLst/>
        </a:prstGeom>
      </xdr:spPr>
    </xdr:pic>
    <xdr:clientData/>
  </xdr:oneCellAnchor>
  <xdr:oneCellAnchor>
    <xdr:from>
      <xdr:col>24</xdr:col>
      <xdr:colOff>231420</xdr:colOff>
      <xdr:row>583</xdr:row>
      <xdr:rowOff>0</xdr:rowOff>
    </xdr:from>
    <xdr:ext cx="871272" cy="927100"/>
    <xdr:pic>
      <xdr:nvPicPr>
        <xdr:cNvPr id="122" name="thumbs up, light green" hidden="1">
          <a:extLst>
            <a:ext uri="{FF2B5EF4-FFF2-40B4-BE49-F238E27FC236}">
              <a16:creationId xmlns:a16="http://schemas.microsoft.com/office/drawing/2014/main" id="{37C24FC7-98B7-4E66-AB33-BF96AB6A36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34302500"/>
          <a:ext cx="871272" cy="927100"/>
        </a:xfrm>
        <a:prstGeom prst="rect">
          <a:avLst/>
        </a:prstGeom>
      </xdr:spPr>
    </xdr:pic>
    <xdr:clientData/>
  </xdr:oneCellAnchor>
  <xdr:oneCellAnchor>
    <xdr:from>
      <xdr:col>15</xdr:col>
      <xdr:colOff>22860</xdr:colOff>
      <xdr:row>583</xdr:row>
      <xdr:rowOff>0</xdr:rowOff>
    </xdr:from>
    <xdr:ext cx="5943600" cy="3110484"/>
    <xdr:pic>
      <xdr:nvPicPr>
        <xdr:cNvPr id="123" name="Picture 122" hidden="1">
          <a:extLst>
            <a:ext uri="{FF2B5EF4-FFF2-40B4-BE49-F238E27FC236}">
              <a16:creationId xmlns:a16="http://schemas.microsoft.com/office/drawing/2014/main" id="{33F7AA76-E5E9-4222-A6A0-96077D81CF51}"/>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34302500"/>
          <a:ext cx="5943600" cy="3110484"/>
        </a:xfrm>
        <a:prstGeom prst="rect">
          <a:avLst/>
        </a:prstGeom>
      </xdr:spPr>
    </xdr:pic>
    <xdr:clientData/>
  </xdr:oneCellAnchor>
  <xdr:oneCellAnchor>
    <xdr:from>
      <xdr:col>13</xdr:col>
      <xdr:colOff>18626</xdr:colOff>
      <xdr:row>633</xdr:row>
      <xdr:rowOff>131336</xdr:rowOff>
    </xdr:from>
    <xdr:ext cx="6564378" cy="3362551"/>
    <xdr:pic>
      <xdr:nvPicPr>
        <xdr:cNvPr id="124" name="value frame PNP" hidden="1">
          <a:extLst>
            <a:ext uri="{FF2B5EF4-FFF2-40B4-BE49-F238E27FC236}">
              <a16:creationId xmlns:a16="http://schemas.microsoft.com/office/drawing/2014/main" id="{5E2B3E9B-BD3C-45BC-B62D-7F0B632186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45228836"/>
          <a:ext cx="6564378" cy="3362551"/>
        </a:xfrm>
        <a:prstGeom prst="rect">
          <a:avLst/>
        </a:prstGeom>
      </xdr:spPr>
    </xdr:pic>
    <xdr:clientData/>
  </xdr:oneCellAnchor>
  <xdr:oneCellAnchor>
    <xdr:from>
      <xdr:col>14</xdr:col>
      <xdr:colOff>110067</xdr:colOff>
      <xdr:row>624</xdr:row>
      <xdr:rowOff>0</xdr:rowOff>
    </xdr:from>
    <xdr:ext cx="6184744" cy="1505336"/>
    <xdr:pic>
      <xdr:nvPicPr>
        <xdr:cNvPr id="125" name="Picture 124" hidden="1">
          <a:extLst>
            <a:ext uri="{FF2B5EF4-FFF2-40B4-BE49-F238E27FC236}">
              <a16:creationId xmlns:a16="http://schemas.microsoft.com/office/drawing/2014/main" id="{278BAFD1-704D-401D-B6F3-D89B862EC9BA}"/>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43256000"/>
          <a:ext cx="6184744" cy="1505336"/>
        </a:xfrm>
        <a:prstGeom prst="rect">
          <a:avLst/>
        </a:prstGeom>
      </xdr:spPr>
    </xdr:pic>
    <xdr:clientData/>
  </xdr:oneCellAnchor>
  <xdr:oneCellAnchor>
    <xdr:from>
      <xdr:col>24</xdr:col>
      <xdr:colOff>231420</xdr:colOff>
      <xdr:row>624</xdr:row>
      <xdr:rowOff>0</xdr:rowOff>
    </xdr:from>
    <xdr:ext cx="871272" cy="927100"/>
    <xdr:pic>
      <xdr:nvPicPr>
        <xdr:cNvPr id="126" name="thumbs up, light green" hidden="1">
          <a:extLst>
            <a:ext uri="{FF2B5EF4-FFF2-40B4-BE49-F238E27FC236}">
              <a16:creationId xmlns:a16="http://schemas.microsoft.com/office/drawing/2014/main" id="{CD5483BE-70AE-4689-B3E9-7006F1851C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43256000"/>
          <a:ext cx="871272" cy="927100"/>
        </a:xfrm>
        <a:prstGeom prst="rect">
          <a:avLst/>
        </a:prstGeom>
      </xdr:spPr>
    </xdr:pic>
    <xdr:clientData/>
  </xdr:oneCellAnchor>
  <xdr:oneCellAnchor>
    <xdr:from>
      <xdr:col>15</xdr:col>
      <xdr:colOff>22860</xdr:colOff>
      <xdr:row>624</xdr:row>
      <xdr:rowOff>0</xdr:rowOff>
    </xdr:from>
    <xdr:ext cx="5943600" cy="3110484"/>
    <xdr:pic>
      <xdr:nvPicPr>
        <xdr:cNvPr id="127" name="Picture 126" hidden="1">
          <a:extLst>
            <a:ext uri="{FF2B5EF4-FFF2-40B4-BE49-F238E27FC236}">
              <a16:creationId xmlns:a16="http://schemas.microsoft.com/office/drawing/2014/main" id="{2CA466EE-A3AC-448B-8A8E-1C2C582D6E3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43256000"/>
          <a:ext cx="5943600" cy="3110484"/>
        </a:xfrm>
        <a:prstGeom prst="rect">
          <a:avLst/>
        </a:prstGeom>
      </xdr:spPr>
    </xdr:pic>
    <xdr:clientData/>
  </xdr:oneCellAnchor>
  <xdr:oneCellAnchor>
    <xdr:from>
      <xdr:col>13</xdr:col>
      <xdr:colOff>18626</xdr:colOff>
      <xdr:row>674</xdr:row>
      <xdr:rowOff>131336</xdr:rowOff>
    </xdr:from>
    <xdr:ext cx="6564378" cy="3362551"/>
    <xdr:pic>
      <xdr:nvPicPr>
        <xdr:cNvPr id="128" name="value frame PNP" hidden="1">
          <a:extLst>
            <a:ext uri="{FF2B5EF4-FFF2-40B4-BE49-F238E27FC236}">
              <a16:creationId xmlns:a16="http://schemas.microsoft.com/office/drawing/2014/main" id="{E27FC696-EE64-4E35-9922-8EBB2D6489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54182336"/>
          <a:ext cx="6564378" cy="3362551"/>
        </a:xfrm>
        <a:prstGeom prst="rect">
          <a:avLst/>
        </a:prstGeom>
      </xdr:spPr>
    </xdr:pic>
    <xdr:clientData/>
  </xdr:oneCellAnchor>
  <xdr:oneCellAnchor>
    <xdr:from>
      <xdr:col>14</xdr:col>
      <xdr:colOff>110067</xdr:colOff>
      <xdr:row>665</xdr:row>
      <xdr:rowOff>0</xdr:rowOff>
    </xdr:from>
    <xdr:ext cx="6184744" cy="1505336"/>
    <xdr:pic>
      <xdr:nvPicPr>
        <xdr:cNvPr id="129" name="Picture 128" hidden="1">
          <a:extLst>
            <a:ext uri="{FF2B5EF4-FFF2-40B4-BE49-F238E27FC236}">
              <a16:creationId xmlns:a16="http://schemas.microsoft.com/office/drawing/2014/main" id="{6653C0E1-8B59-415E-8A1E-629786F5938C}"/>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74367" y="152209500"/>
          <a:ext cx="6184744" cy="1505336"/>
        </a:xfrm>
        <a:prstGeom prst="rect">
          <a:avLst/>
        </a:prstGeom>
      </xdr:spPr>
    </xdr:pic>
    <xdr:clientData/>
  </xdr:oneCellAnchor>
  <xdr:oneCellAnchor>
    <xdr:from>
      <xdr:col>24</xdr:col>
      <xdr:colOff>231420</xdr:colOff>
      <xdr:row>665</xdr:row>
      <xdr:rowOff>0</xdr:rowOff>
    </xdr:from>
    <xdr:ext cx="871272" cy="927100"/>
    <xdr:pic>
      <xdr:nvPicPr>
        <xdr:cNvPr id="130" name="thumbs up, light green" hidden="1">
          <a:extLst>
            <a:ext uri="{FF2B5EF4-FFF2-40B4-BE49-F238E27FC236}">
              <a16:creationId xmlns:a16="http://schemas.microsoft.com/office/drawing/2014/main" id="{08179264-74C3-4A8C-B2F0-6D41C341CC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489970" y="152209500"/>
          <a:ext cx="871272" cy="927100"/>
        </a:xfrm>
        <a:prstGeom prst="rect">
          <a:avLst/>
        </a:prstGeom>
      </xdr:spPr>
    </xdr:pic>
    <xdr:clientData/>
  </xdr:oneCellAnchor>
  <xdr:oneCellAnchor>
    <xdr:from>
      <xdr:col>15</xdr:col>
      <xdr:colOff>22860</xdr:colOff>
      <xdr:row>665</xdr:row>
      <xdr:rowOff>0</xdr:rowOff>
    </xdr:from>
    <xdr:ext cx="5943600" cy="3110484"/>
    <xdr:pic>
      <xdr:nvPicPr>
        <xdr:cNvPr id="131" name="Picture 130" hidden="1">
          <a:extLst>
            <a:ext uri="{FF2B5EF4-FFF2-40B4-BE49-F238E27FC236}">
              <a16:creationId xmlns:a16="http://schemas.microsoft.com/office/drawing/2014/main" id="{6E624DBC-CCA1-4345-91F8-2D986473B9A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95110" y="152209500"/>
          <a:ext cx="5943600" cy="3110484"/>
        </a:xfrm>
        <a:prstGeom prst="rect">
          <a:avLst/>
        </a:prstGeom>
      </xdr:spPr>
    </xdr:pic>
    <xdr:clientData/>
  </xdr:oneCellAnchor>
  <xdr:twoCellAnchor editAs="oneCell">
    <xdr:from>
      <xdr:col>29</xdr:col>
      <xdr:colOff>317500</xdr:colOff>
      <xdr:row>1093</xdr:row>
      <xdr:rowOff>31750</xdr:rowOff>
    </xdr:from>
    <xdr:to>
      <xdr:col>35</xdr:col>
      <xdr:colOff>301625</xdr:colOff>
      <xdr:row>1819</xdr:row>
      <xdr:rowOff>60248</xdr:rowOff>
    </xdr:to>
    <xdr:pic>
      <xdr:nvPicPr>
        <xdr:cNvPr id="132" name="Picture 131">
          <a:hlinkClick xmlns:r="http://schemas.openxmlformats.org/officeDocument/2006/relationships" r:id="rId6"/>
          <a:extLst>
            <a:ext uri="{FF2B5EF4-FFF2-40B4-BE49-F238E27FC236}">
              <a16:creationId xmlns:a16="http://schemas.microsoft.com/office/drawing/2014/main" id="{F4212532-C327-4296-9818-926BC157D4D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54050" y="225190050"/>
          <a:ext cx="3679825" cy="4321098"/>
        </a:xfrm>
        <a:prstGeom prst="rect">
          <a:avLst/>
        </a:prstGeom>
      </xdr:spPr>
    </xdr:pic>
    <xdr:clientData/>
  </xdr:twoCellAnchor>
  <xdr:oneCellAnchor>
    <xdr:from>
      <xdr:col>13</xdr:col>
      <xdr:colOff>18626</xdr:colOff>
      <xdr:row>141</xdr:row>
      <xdr:rowOff>131336</xdr:rowOff>
    </xdr:from>
    <xdr:ext cx="6323078" cy="3289526"/>
    <xdr:pic>
      <xdr:nvPicPr>
        <xdr:cNvPr id="133" name="value frame PNP" hidden="1">
          <a:extLst>
            <a:ext uri="{FF2B5EF4-FFF2-40B4-BE49-F238E27FC236}">
              <a16:creationId xmlns:a16="http://schemas.microsoft.com/office/drawing/2014/main" id="{85A90379-846B-435D-91D3-DED7C1754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37786836"/>
          <a:ext cx="6323078" cy="3289526"/>
        </a:xfrm>
        <a:prstGeom prst="rect">
          <a:avLst/>
        </a:prstGeom>
      </xdr:spPr>
    </xdr:pic>
    <xdr:clientData/>
  </xdr:oneCellAnchor>
  <xdr:oneCellAnchor>
    <xdr:from>
      <xdr:col>13</xdr:col>
      <xdr:colOff>18626</xdr:colOff>
      <xdr:row>182</xdr:row>
      <xdr:rowOff>131336</xdr:rowOff>
    </xdr:from>
    <xdr:ext cx="6323078" cy="3289526"/>
    <xdr:pic>
      <xdr:nvPicPr>
        <xdr:cNvPr id="134" name="value frame PNP" hidden="1">
          <a:extLst>
            <a:ext uri="{FF2B5EF4-FFF2-40B4-BE49-F238E27FC236}">
              <a16:creationId xmlns:a16="http://schemas.microsoft.com/office/drawing/2014/main" id="{1AB749EE-C0F9-4307-9EB5-E64B02E9EC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46740336"/>
          <a:ext cx="6323078" cy="3289526"/>
        </a:xfrm>
        <a:prstGeom prst="rect">
          <a:avLst/>
        </a:prstGeom>
      </xdr:spPr>
    </xdr:pic>
    <xdr:clientData/>
  </xdr:oneCellAnchor>
  <xdr:oneCellAnchor>
    <xdr:from>
      <xdr:col>13</xdr:col>
      <xdr:colOff>18626</xdr:colOff>
      <xdr:row>223</xdr:row>
      <xdr:rowOff>131336</xdr:rowOff>
    </xdr:from>
    <xdr:ext cx="6323078" cy="3289526"/>
    <xdr:pic>
      <xdr:nvPicPr>
        <xdr:cNvPr id="135" name="value frame PNP" hidden="1">
          <a:extLst>
            <a:ext uri="{FF2B5EF4-FFF2-40B4-BE49-F238E27FC236}">
              <a16:creationId xmlns:a16="http://schemas.microsoft.com/office/drawing/2014/main" id="{BC666551-528B-4E77-BBD1-30C1F0CF8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55693836"/>
          <a:ext cx="6323078" cy="3289526"/>
        </a:xfrm>
        <a:prstGeom prst="rect">
          <a:avLst/>
        </a:prstGeom>
      </xdr:spPr>
    </xdr:pic>
    <xdr:clientData/>
  </xdr:oneCellAnchor>
  <xdr:oneCellAnchor>
    <xdr:from>
      <xdr:col>13</xdr:col>
      <xdr:colOff>18626</xdr:colOff>
      <xdr:row>264</xdr:row>
      <xdr:rowOff>131336</xdr:rowOff>
    </xdr:from>
    <xdr:ext cx="6323078" cy="3289526"/>
    <xdr:pic>
      <xdr:nvPicPr>
        <xdr:cNvPr id="136" name="value frame PNP" hidden="1">
          <a:extLst>
            <a:ext uri="{FF2B5EF4-FFF2-40B4-BE49-F238E27FC236}">
              <a16:creationId xmlns:a16="http://schemas.microsoft.com/office/drawing/2014/main" id="{358089CA-6485-4F79-9E7C-53BDAB0E4C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64647336"/>
          <a:ext cx="6323078" cy="3289526"/>
        </a:xfrm>
        <a:prstGeom prst="rect">
          <a:avLst/>
        </a:prstGeom>
      </xdr:spPr>
    </xdr:pic>
    <xdr:clientData/>
  </xdr:oneCellAnchor>
  <xdr:oneCellAnchor>
    <xdr:from>
      <xdr:col>13</xdr:col>
      <xdr:colOff>18626</xdr:colOff>
      <xdr:row>305</xdr:row>
      <xdr:rowOff>131336</xdr:rowOff>
    </xdr:from>
    <xdr:ext cx="6323078" cy="3289526"/>
    <xdr:pic>
      <xdr:nvPicPr>
        <xdr:cNvPr id="137" name="value frame PNP" hidden="1">
          <a:extLst>
            <a:ext uri="{FF2B5EF4-FFF2-40B4-BE49-F238E27FC236}">
              <a16:creationId xmlns:a16="http://schemas.microsoft.com/office/drawing/2014/main" id="{B4C86F85-F0DB-4D5F-BF48-16742FCD3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73600836"/>
          <a:ext cx="6323078" cy="3289526"/>
        </a:xfrm>
        <a:prstGeom prst="rect">
          <a:avLst/>
        </a:prstGeom>
      </xdr:spPr>
    </xdr:pic>
    <xdr:clientData/>
  </xdr:oneCellAnchor>
  <xdr:oneCellAnchor>
    <xdr:from>
      <xdr:col>13</xdr:col>
      <xdr:colOff>18626</xdr:colOff>
      <xdr:row>346</xdr:row>
      <xdr:rowOff>131336</xdr:rowOff>
    </xdr:from>
    <xdr:ext cx="6323078" cy="3289526"/>
    <xdr:pic>
      <xdr:nvPicPr>
        <xdr:cNvPr id="138" name="value frame PNP" hidden="1">
          <a:extLst>
            <a:ext uri="{FF2B5EF4-FFF2-40B4-BE49-F238E27FC236}">
              <a16:creationId xmlns:a16="http://schemas.microsoft.com/office/drawing/2014/main" id="{7A92A891-C970-4BE0-A882-5224876F14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82554336"/>
          <a:ext cx="6323078" cy="3289526"/>
        </a:xfrm>
        <a:prstGeom prst="rect">
          <a:avLst/>
        </a:prstGeom>
      </xdr:spPr>
    </xdr:pic>
    <xdr:clientData/>
  </xdr:oneCellAnchor>
  <xdr:oneCellAnchor>
    <xdr:from>
      <xdr:col>13</xdr:col>
      <xdr:colOff>18626</xdr:colOff>
      <xdr:row>387</xdr:row>
      <xdr:rowOff>131336</xdr:rowOff>
    </xdr:from>
    <xdr:ext cx="6323078" cy="3289526"/>
    <xdr:pic>
      <xdr:nvPicPr>
        <xdr:cNvPr id="139" name="value frame PNP" hidden="1">
          <a:extLst>
            <a:ext uri="{FF2B5EF4-FFF2-40B4-BE49-F238E27FC236}">
              <a16:creationId xmlns:a16="http://schemas.microsoft.com/office/drawing/2014/main" id="{710DC32A-6DD4-4E01-8261-187E07648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91507836"/>
          <a:ext cx="6323078" cy="3289526"/>
        </a:xfrm>
        <a:prstGeom prst="rect">
          <a:avLst/>
        </a:prstGeom>
      </xdr:spPr>
    </xdr:pic>
    <xdr:clientData/>
  </xdr:oneCellAnchor>
  <xdr:oneCellAnchor>
    <xdr:from>
      <xdr:col>13</xdr:col>
      <xdr:colOff>18626</xdr:colOff>
      <xdr:row>428</xdr:row>
      <xdr:rowOff>131336</xdr:rowOff>
    </xdr:from>
    <xdr:ext cx="6323078" cy="3289526"/>
    <xdr:pic>
      <xdr:nvPicPr>
        <xdr:cNvPr id="140" name="value frame PNP" hidden="1">
          <a:extLst>
            <a:ext uri="{FF2B5EF4-FFF2-40B4-BE49-F238E27FC236}">
              <a16:creationId xmlns:a16="http://schemas.microsoft.com/office/drawing/2014/main" id="{8C3F1BAB-6EF3-4AE0-9D91-8DA8FF8EAF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00461336"/>
          <a:ext cx="6323078" cy="3289526"/>
        </a:xfrm>
        <a:prstGeom prst="rect">
          <a:avLst/>
        </a:prstGeom>
      </xdr:spPr>
    </xdr:pic>
    <xdr:clientData/>
  </xdr:oneCellAnchor>
  <xdr:oneCellAnchor>
    <xdr:from>
      <xdr:col>13</xdr:col>
      <xdr:colOff>18626</xdr:colOff>
      <xdr:row>469</xdr:row>
      <xdr:rowOff>131336</xdr:rowOff>
    </xdr:from>
    <xdr:ext cx="6323078" cy="3289526"/>
    <xdr:pic>
      <xdr:nvPicPr>
        <xdr:cNvPr id="141" name="value frame PNP" hidden="1">
          <a:extLst>
            <a:ext uri="{FF2B5EF4-FFF2-40B4-BE49-F238E27FC236}">
              <a16:creationId xmlns:a16="http://schemas.microsoft.com/office/drawing/2014/main" id="{C650D0C8-C82F-42B4-BF88-632963944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09414836"/>
          <a:ext cx="6323078" cy="3289526"/>
        </a:xfrm>
        <a:prstGeom prst="rect">
          <a:avLst/>
        </a:prstGeom>
      </xdr:spPr>
    </xdr:pic>
    <xdr:clientData/>
  </xdr:oneCellAnchor>
  <xdr:oneCellAnchor>
    <xdr:from>
      <xdr:col>13</xdr:col>
      <xdr:colOff>18626</xdr:colOff>
      <xdr:row>510</xdr:row>
      <xdr:rowOff>131336</xdr:rowOff>
    </xdr:from>
    <xdr:ext cx="6323078" cy="3289526"/>
    <xdr:pic>
      <xdr:nvPicPr>
        <xdr:cNvPr id="142" name="value frame PNP" hidden="1">
          <a:extLst>
            <a:ext uri="{FF2B5EF4-FFF2-40B4-BE49-F238E27FC236}">
              <a16:creationId xmlns:a16="http://schemas.microsoft.com/office/drawing/2014/main" id="{C90F6D7E-1C23-460D-8779-2C7AE8A1C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18368336"/>
          <a:ext cx="6323078" cy="3289526"/>
        </a:xfrm>
        <a:prstGeom prst="rect">
          <a:avLst/>
        </a:prstGeom>
      </xdr:spPr>
    </xdr:pic>
    <xdr:clientData/>
  </xdr:oneCellAnchor>
  <xdr:oneCellAnchor>
    <xdr:from>
      <xdr:col>13</xdr:col>
      <xdr:colOff>18626</xdr:colOff>
      <xdr:row>551</xdr:row>
      <xdr:rowOff>131336</xdr:rowOff>
    </xdr:from>
    <xdr:ext cx="6323078" cy="3289526"/>
    <xdr:pic>
      <xdr:nvPicPr>
        <xdr:cNvPr id="143" name="value frame PNP" hidden="1">
          <a:extLst>
            <a:ext uri="{FF2B5EF4-FFF2-40B4-BE49-F238E27FC236}">
              <a16:creationId xmlns:a16="http://schemas.microsoft.com/office/drawing/2014/main" id="{0E7029C6-72D9-4C97-B4CF-92F1766B1B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27321836"/>
          <a:ext cx="6323078" cy="3289526"/>
        </a:xfrm>
        <a:prstGeom prst="rect">
          <a:avLst/>
        </a:prstGeom>
      </xdr:spPr>
    </xdr:pic>
    <xdr:clientData/>
  </xdr:oneCellAnchor>
  <xdr:oneCellAnchor>
    <xdr:from>
      <xdr:col>13</xdr:col>
      <xdr:colOff>18626</xdr:colOff>
      <xdr:row>592</xdr:row>
      <xdr:rowOff>131336</xdr:rowOff>
    </xdr:from>
    <xdr:ext cx="6323078" cy="3289526"/>
    <xdr:pic>
      <xdr:nvPicPr>
        <xdr:cNvPr id="144" name="value frame PNP" hidden="1">
          <a:extLst>
            <a:ext uri="{FF2B5EF4-FFF2-40B4-BE49-F238E27FC236}">
              <a16:creationId xmlns:a16="http://schemas.microsoft.com/office/drawing/2014/main" id="{E68E34B7-5F15-4B07-881D-359C6A427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36275336"/>
          <a:ext cx="6323078" cy="3289526"/>
        </a:xfrm>
        <a:prstGeom prst="rect">
          <a:avLst/>
        </a:prstGeom>
      </xdr:spPr>
    </xdr:pic>
    <xdr:clientData/>
  </xdr:oneCellAnchor>
  <xdr:oneCellAnchor>
    <xdr:from>
      <xdr:col>13</xdr:col>
      <xdr:colOff>18626</xdr:colOff>
      <xdr:row>633</xdr:row>
      <xdr:rowOff>131336</xdr:rowOff>
    </xdr:from>
    <xdr:ext cx="6323078" cy="3289526"/>
    <xdr:pic>
      <xdr:nvPicPr>
        <xdr:cNvPr id="145" name="value frame PNP" hidden="1">
          <a:extLst>
            <a:ext uri="{FF2B5EF4-FFF2-40B4-BE49-F238E27FC236}">
              <a16:creationId xmlns:a16="http://schemas.microsoft.com/office/drawing/2014/main" id="{83DAFCBC-567A-4C90-807B-75FE1B7C7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45228836"/>
          <a:ext cx="6323078" cy="3289526"/>
        </a:xfrm>
        <a:prstGeom prst="rect">
          <a:avLst/>
        </a:prstGeom>
      </xdr:spPr>
    </xdr:pic>
    <xdr:clientData/>
  </xdr:oneCellAnchor>
  <xdr:oneCellAnchor>
    <xdr:from>
      <xdr:col>13</xdr:col>
      <xdr:colOff>18626</xdr:colOff>
      <xdr:row>674</xdr:row>
      <xdr:rowOff>131336</xdr:rowOff>
    </xdr:from>
    <xdr:ext cx="6323078" cy="3289526"/>
    <xdr:pic>
      <xdr:nvPicPr>
        <xdr:cNvPr id="146" name="value frame PNP" hidden="1">
          <a:extLst>
            <a:ext uri="{FF2B5EF4-FFF2-40B4-BE49-F238E27FC236}">
              <a16:creationId xmlns:a16="http://schemas.microsoft.com/office/drawing/2014/main" id="{1335BDF9-92D2-4FE2-885B-97783655FD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74976" y="154182336"/>
          <a:ext cx="6323078" cy="3289526"/>
        </a:xfrm>
        <a:prstGeom prst="rect">
          <a:avLst/>
        </a:prstGeom>
      </xdr:spPr>
    </xdr:pic>
    <xdr:clientData/>
  </xdr:oneCellAnchor>
  <xdr:twoCellAnchor>
    <xdr:from>
      <xdr:col>1</xdr:col>
      <xdr:colOff>296635</xdr:colOff>
      <xdr:row>1</xdr:row>
      <xdr:rowOff>217712</xdr:rowOff>
    </xdr:from>
    <xdr:to>
      <xdr:col>12</xdr:col>
      <xdr:colOff>291646</xdr:colOff>
      <xdr:row>5</xdr:row>
      <xdr:rowOff>236762</xdr:rowOff>
    </xdr:to>
    <xdr:sp macro="" textlink="">
      <xdr:nvSpPr>
        <xdr:cNvPr id="147" name="Rectangle: Rounded Corners 146">
          <a:extLst>
            <a:ext uri="{FF2B5EF4-FFF2-40B4-BE49-F238E27FC236}">
              <a16:creationId xmlns:a16="http://schemas.microsoft.com/office/drawing/2014/main" id="{83CFE787-838C-402A-AEDE-141C33D0872C}"/>
            </a:ext>
          </a:extLst>
        </xdr:cNvPr>
        <xdr:cNvSpPr/>
      </xdr:nvSpPr>
      <xdr:spPr>
        <a:xfrm>
          <a:off x="404585" y="408212"/>
          <a:ext cx="5722711" cy="2686050"/>
        </a:xfrm>
        <a:prstGeom prst="roundRect">
          <a:avLst/>
        </a:prstGeom>
        <a:noFill/>
        <a:ln w="76200">
          <a:solidFill>
            <a:srgbClr val="CCFFCC"/>
          </a:solid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330200</xdr:colOff>
      <xdr:row>36</xdr:row>
      <xdr:rowOff>19056</xdr:rowOff>
    </xdr:from>
    <xdr:to>
      <xdr:col>12</xdr:col>
      <xdr:colOff>88900</xdr:colOff>
      <xdr:row>46</xdr:row>
      <xdr:rowOff>222256</xdr:rowOff>
    </xdr:to>
    <xdr:graphicFrame macro="">
      <xdr:nvGraphicFramePr>
        <xdr:cNvPr id="148" name="Chart 147">
          <a:extLst>
            <a:ext uri="{FF2B5EF4-FFF2-40B4-BE49-F238E27FC236}">
              <a16:creationId xmlns:a16="http://schemas.microsoft.com/office/drawing/2014/main" id="{F14D4E01-A8F7-458E-9556-7CBD89E76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18</xdr:row>
      <xdr:rowOff>0</xdr:rowOff>
    </xdr:from>
    <xdr:to>
      <xdr:col>9</xdr:col>
      <xdr:colOff>44450</xdr:colOff>
      <xdr:row>35</xdr:row>
      <xdr:rowOff>44450</xdr:rowOff>
    </xdr:to>
    <xdr:sp macro="" textlink="">
      <xdr:nvSpPr>
        <xdr:cNvPr id="149" name="navigation" hidden="1">
          <a:extLst>
            <a:ext uri="{FF2B5EF4-FFF2-40B4-BE49-F238E27FC236}">
              <a16:creationId xmlns:a16="http://schemas.microsoft.com/office/drawing/2014/main" id="{1BB70815-304D-4077-B8B9-79335F3A35F3}"/>
            </a:ext>
          </a:extLst>
        </xdr:cNvPr>
        <xdr:cNvSpPr txBox="1"/>
      </xdr:nvSpPr>
      <xdr:spPr>
        <a:xfrm>
          <a:off x="2711450" y="10223500"/>
          <a:ext cx="1606550"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nth visit survey</a:t>
          </a:r>
        </a:p>
        <a:p>
          <a:endParaRPr lang="en-US" sz="1100"/>
        </a:p>
        <a:p>
          <a:r>
            <a:rPr lang="en-US" sz="1100"/>
            <a:t>1   A51:N89</a:t>
          </a:r>
        </a:p>
        <a:p>
          <a:r>
            <a:rPr lang="en-US" sz="1100"/>
            <a:t>2   A90:N131</a:t>
          </a:r>
        </a:p>
        <a:p>
          <a:r>
            <a:rPr lang="en-US" sz="1100"/>
            <a:t>3   A132:N173</a:t>
          </a:r>
        </a:p>
        <a:p>
          <a:r>
            <a:rPr lang="en-US" sz="1100"/>
            <a:t>4   A173:N213</a:t>
          </a:r>
        </a:p>
        <a:p>
          <a:r>
            <a:rPr lang="en-US" sz="1100"/>
            <a:t>5   A214:N254</a:t>
          </a:r>
        </a:p>
        <a:p>
          <a:r>
            <a:rPr lang="en-US" sz="1100"/>
            <a:t>6   A255:N295</a:t>
          </a:r>
        </a:p>
        <a:p>
          <a:r>
            <a:rPr lang="en-US" sz="1100"/>
            <a:t>7   A296:N336</a:t>
          </a:r>
        </a:p>
        <a:p>
          <a:r>
            <a:rPr lang="en-US" sz="1100"/>
            <a:t>8   A337:N377</a:t>
          </a:r>
        </a:p>
        <a:p>
          <a:r>
            <a:rPr lang="en-US" sz="1100"/>
            <a:t>9   A338:N418</a:t>
          </a:r>
        </a:p>
        <a:p>
          <a:r>
            <a:rPr lang="en-US" sz="1100"/>
            <a:t>10 A419:N459</a:t>
          </a:r>
        </a:p>
        <a:p>
          <a:r>
            <a:rPr lang="en-US" sz="1100"/>
            <a:t>11 A460:N500</a:t>
          </a:r>
        </a:p>
        <a:p>
          <a:r>
            <a:rPr lang="en-US" sz="1100"/>
            <a:t>12 A501:N541</a:t>
          </a:r>
        </a:p>
        <a:p>
          <a:r>
            <a:rPr lang="en-US" sz="1100"/>
            <a:t>13 A542:N582</a:t>
          </a:r>
        </a:p>
        <a:p>
          <a:r>
            <a:rPr lang="en-US" sz="1100"/>
            <a:t>14 A583:N623</a:t>
          </a:r>
        </a:p>
        <a:p>
          <a:r>
            <a:rPr lang="en-US" sz="1100"/>
            <a:t>15 A624:N664</a:t>
          </a:r>
        </a:p>
        <a:p>
          <a:r>
            <a:rPr lang="en-US" sz="1100"/>
            <a:t>16 A665:N705</a:t>
          </a:r>
        </a:p>
      </xdr:txBody>
    </xdr:sp>
    <xdr:clientData/>
  </xdr:twoCellAnchor>
  <xdr:twoCellAnchor>
    <xdr:from>
      <xdr:col>16</xdr:col>
      <xdr:colOff>38100</xdr:colOff>
      <xdr:row>657</xdr:row>
      <xdr:rowOff>666750</xdr:rowOff>
    </xdr:from>
    <xdr:to>
      <xdr:col>19</xdr:col>
      <xdr:colOff>82550</xdr:colOff>
      <xdr:row>670</xdr:row>
      <xdr:rowOff>12700</xdr:rowOff>
    </xdr:to>
    <xdr:sp macro="" textlink="">
      <xdr:nvSpPr>
        <xdr:cNvPr id="150" name="navigation  2" hidden="1">
          <a:extLst>
            <a:ext uri="{FF2B5EF4-FFF2-40B4-BE49-F238E27FC236}">
              <a16:creationId xmlns:a16="http://schemas.microsoft.com/office/drawing/2014/main" id="{926F0AFB-47A3-4DB1-8577-4D89C4974540}"/>
            </a:ext>
          </a:extLst>
        </xdr:cNvPr>
        <xdr:cNvSpPr txBox="1"/>
      </xdr:nvSpPr>
      <xdr:spPr>
        <a:xfrm>
          <a:off x="7131050" y="150145750"/>
          <a:ext cx="160655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nth visit survey</a:t>
          </a:r>
        </a:p>
        <a:p>
          <a:r>
            <a:rPr lang="en-US" sz="1100"/>
            <a:t>0   A14:N50</a:t>
          </a:r>
        </a:p>
        <a:p>
          <a:r>
            <a:rPr lang="en-US" sz="1100"/>
            <a:t>1   A51:N89</a:t>
          </a:r>
        </a:p>
        <a:p>
          <a:r>
            <a:rPr lang="en-US" sz="1100"/>
            <a:t>2   A90:N131</a:t>
          </a:r>
        </a:p>
        <a:p>
          <a:r>
            <a:rPr lang="en-US" sz="1100"/>
            <a:t>3   A132:N173</a:t>
          </a:r>
        </a:p>
        <a:p>
          <a:r>
            <a:rPr lang="en-US" sz="1100"/>
            <a:t>4   A173:N213</a:t>
          </a:r>
        </a:p>
        <a:p>
          <a:r>
            <a:rPr lang="en-US" sz="1100"/>
            <a:t>5   A214:N254</a:t>
          </a:r>
        </a:p>
        <a:p>
          <a:r>
            <a:rPr lang="en-US" sz="1100"/>
            <a:t>6   A255:N295</a:t>
          </a:r>
        </a:p>
        <a:p>
          <a:r>
            <a:rPr lang="en-US" sz="1100"/>
            <a:t>7   A296:N336</a:t>
          </a:r>
        </a:p>
        <a:p>
          <a:r>
            <a:rPr lang="en-US" sz="1100"/>
            <a:t>8   A337:N377</a:t>
          </a:r>
        </a:p>
        <a:p>
          <a:r>
            <a:rPr lang="en-US" sz="1100"/>
            <a:t>9   A338:N418</a:t>
          </a:r>
        </a:p>
        <a:p>
          <a:r>
            <a:rPr lang="en-US" sz="1100"/>
            <a:t>10 A419:N459</a:t>
          </a:r>
        </a:p>
        <a:p>
          <a:r>
            <a:rPr lang="en-US" sz="1100"/>
            <a:t>11 A460:N500</a:t>
          </a:r>
        </a:p>
        <a:p>
          <a:r>
            <a:rPr lang="en-US" sz="1100"/>
            <a:t>12 A501:N541</a:t>
          </a:r>
        </a:p>
        <a:p>
          <a:r>
            <a:rPr lang="en-US" sz="1100"/>
            <a:t>13 A542:N582</a:t>
          </a:r>
        </a:p>
        <a:p>
          <a:r>
            <a:rPr lang="en-US" sz="1100"/>
            <a:t>14 A583:N623</a:t>
          </a:r>
        </a:p>
        <a:p>
          <a:r>
            <a:rPr lang="en-US" sz="1100"/>
            <a:t>15 A624:N664</a:t>
          </a:r>
        </a:p>
        <a:p>
          <a:r>
            <a:rPr lang="en-US" sz="1100"/>
            <a:t>16 A665:N705</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Documents\Steph\Personal\Personal\Employment\Rootead\portfolio\Culturally%20Competent%20Birthing%20prop\CCB%201st%20cohort.xlsx" TargetMode="External"/><Relationship Id="rId1" Type="http://schemas.openxmlformats.org/officeDocument/2006/relationships/externalLinkPath" Target="/Users/trans/Documents/Steph/Personal/Personal/Employment/Rootead/portfolio/Culturally%20Competent%20Birthing%20prop/CCB%201st%20coh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CB-1"/>
      <sheetName val="CCB-2"/>
      <sheetName val="CCB-3"/>
      <sheetName val="CCB-4"/>
      <sheetName val="CCB-5"/>
      <sheetName val="CCB-6"/>
      <sheetName val="CCB-7"/>
      <sheetName val="CCB-8"/>
      <sheetName val="CCB-9"/>
      <sheetName val="CCB-10"/>
      <sheetName val="db"/>
    </sheetNames>
    <sheetDataSet>
      <sheetData sheetId="0"/>
      <sheetData sheetId="1"/>
      <sheetData sheetId="2"/>
      <sheetData sheetId="3"/>
      <sheetData sheetId="4"/>
      <sheetData sheetId="5"/>
      <sheetData sheetId="6"/>
      <sheetData sheetId="7"/>
      <sheetData sheetId="8"/>
      <sheetData sheetId="9">
        <row r="19">
          <cell r="J19" t="str">
            <v>visit</v>
          </cell>
          <cell r="K19" t="str">
            <v>enroll</v>
          </cell>
          <cell r="L19" t="str">
            <v>trust</v>
          </cell>
          <cell r="M19" t="str">
            <v>health</v>
          </cell>
        </row>
        <row r="20">
          <cell r="J20">
            <v>1</v>
          </cell>
          <cell r="K20">
            <v>0</v>
          </cell>
          <cell r="L20" t="str">
            <v/>
          </cell>
          <cell r="M20" t="str">
            <v/>
          </cell>
        </row>
        <row r="21">
          <cell r="J21">
            <v>2</v>
          </cell>
          <cell r="K21">
            <v>0</v>
          </cell>
          <cell r="L21" t="str">
            <v/>
          </cell>
          <cell r="M21" t="str">
            <v/>
          </cell>
        </row>
        <row r="22">
          <cell r="J22">
            <v>3</v>
          </cell>
          <cell r="K22">
            <v>0</v>
          </cell>
          <cell r="L22" t="str">
            <v/>
          </cell>
          <cell r="M22" t="str">
            <v/>
          </cell>
        </row>
        <row r="23">
          <cell r="J23">
            <v>4</v>
          </cell>
          <cell r="K23">
            <v>0</v>
          </cell>
          <cell r="L23" t="str">
            <v/>
          </cell>
          <cell r="M23" t="str">
            <v/>
          </cell>
        </row>
        <row r="24">
          <cell r="J24">
            <v>5</v>
          </cell>
          <cell r="K24">
            <v>0</v>
          </cell>
          <cell r="L24" t="str">
            <v/>
          </cell>
          <cell r="M24" t="str">
            <v/>
          </cell>
        </row>
        <row r="25">
          <cell r="J25">
            <v>6</v>
          </cell>
          <cell r="K25">
            <v>0</v>
          </cell>
          <cell r="L25" t="str">
            <v/>
          </cell>
          <cell r="M25" t="str">
            <v/>
          </cell>
        </row>
        <row r="26">
          <cell r="J26">
            <v>7</v>
          </cell>
          <cell r="K26">
            <v>0</v>
          </cell>
          <cell r="L26" t="str">
            <v/>
          </cell>
          <cell r="M26" t="str">
            <v/>
          </cell>
        </row>
        <row r="27">
          <cell r="J27">
            <v>8</v>
          </cell>
          <cell r="K27">
            <v>0</v>
          </cell>
          <cell r="L27" t="str">
            <v/>
          </cell>
          <cell r="M27" t="str">
            <v/>
          </cell>
        </row>
        <row r="28">
          <cell r="J28">
            <v>9</v>
          </cell>
          <cell r="K28">
            <v>0</v>
          </cell>
          <cell r="L28" t="str">
            <v/>
          </cell>
          <cell r="M28" t="str">
            <v/>
          </cell>
        </row>
        <row r="29">
          <cell r="J29">
            <v>10</v>
          </cell>
          <cell r="K29">
            <v>0</v>
          </cell>
          <cell r="L29" t="str">
            <v/>
          </cell>
          <cell r="M29" t="str">
            <v/>
          </cell>
        </row>
        <row r="30">
          <cell r="J30">
            <v>11</v>
          </cell>
          <cell r="K30">
            <v>0</v>
          </cell>
          <cell r="L30" t="str">
            <v/>
          </cell>
          <cell r="M30" t="str">
            <v/>
          </cell>
        </row>
        <row r="31">
          <cell r="J31">
            <v>12</v>
          </cell>
          <cell r="K31">
            <v>0</v>
          </cell>
          <cell r="L31" t="str">
            <v/>
          </cell>
          <cell r="M31" t="str">
            <v/>
          </cell>
        </row>
        <row r="32">
          <cell r="J32">
            <v>13</v>
          </cell>
          <cell r="K32">
            <v>0</v>
          </cell>
          <cell r="L32" t="str">
            <v/>
          </cell>
          <cell r="M32" t="str">
            <v/>
          </cell>
        </row>
        <row r="33">
          <cell r="J33">
            <v>14</v>
          </cell>
          <cell r="K33">
            <v>0</v>
          </cell>
          <cell r="L33" t="str">
            <v/>
          </cell>
          <cell r="M33" t="str">
            <v/>
          </cell>
        </row>
        <row r="34">
          <cell r="J34">
            <v>15</v>
          </cell>
          <cell r="K34">
            <v>0</v>
          </cell>
          <cell r="L34" t="str">
            <v/>
          </cell>
          <cell r="M34" t="str">
            <v/>
          </cell>
        </row>
        <row r="35">
          <cell r="J35">
            <v>16</v>
          </cell>
          <cell r="K35">
            <v>0</v>
          </cell>
          <cell r="L35" t="str">
            <v/>
          </cell>
          <cell r="M35" t="str">
            <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search?q=how+much+would+ob+gyn+providers+likley+be+willing+to+pay+to+improve+their+cultural+competence+to+improve+effectively+serving+culturally+diverse+birthing+persons&amp;sca_esv=d63f659bb3b1e0c4&amp;sxsrf=ANbL-n426536JjdkecDOZ0nKw7fIISiQvg%3A1769666305390&amp;source=hp&amp;ei=Afd6aZepFfGu5NoP-Zmz4Ao&amp;iflsig=AFdpzrgAAAAAaXsFES-si3CkQwtjgQKixgz3gX8SVzI2&amp;ved=0ahUKEwjXrYHciLCSAxVxF1kFHfnMDKwQ4dUDCCE&amp;uact=5&amp;oq=how+much+would+ob+gyn+providers+likley+be+willing+to+pay+to+improve+their+cultural+competence+to+improve+effectively+serving+culturally+diverse+birthing+persons&amp;gs_lp=Egdnd3Mtd2l6IqABaG93IG11Y2ggd291bGQgb2IgZ3luIHByb3ZpZGVycyBsaWtsZXkgYmUgd2lsbGluZyB0byBwYXkgdG8gaW1wcm92ZSB0aGVpciBjdWx0dXJhbCBjb21wZXRlbmNlIHRvIGltcHJvdmUgZWZmZWN0aXZlbHkgc2VydmluZyBjdWx0dXJhbGx5IGRpdmVyc2UgYmlydGhpbmcgcGVyc29uc0imwwVQAFiLnwVwCXgAkAEBmAHwA6AB4E-qAQsxOC40NS4zLjQuMrgBA8gBAPgBAZgCTKAC3E3CAgQQIxgnwgIKECMYgAQYJxiKBcICDhAuGIAEGLEDGNEDGMcBwgILEC4YgAQY0QMYxwHCAggQABiABBixA8ICFBAuGIAEGLEDGNEDGIMBGMcBGIoFwgIFEAAYgATCAgsQABiABBixAxiDAcICBRAuGIAEwgIIEC4YgAQYsQPCAg4QABiABBixAxiDARiKBcICCxAAGIAEGLEDGIoFwgIIEAAYgAQYkgPCAgsQABiABBixAxjJA8ICBhAAGBYYHsICCBAAGBYYChgewgILEAAYgAQYhgMYigXCAggQABiiBBiJBcICBRAAGO8FwgIIEAAYgAQYogTCAgsQABiABBiSAxiKBcICCxAAGBYYyQMYChgewgIFECEYoAHCAgUQIRirAsICBRAhGJ8FwgIHECEYoAEYCpgDAJIHCzE2LjUxLjQuMy4yoAeW_wOyBwo3LjUxLjQuMy4yuAekTcIHCzAuNDIuMzEuMS4yyAeeAoAIAA&amp;sclient=gws-w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D45A-316F-4326-8879-D09E8269B0AE}">
  <dimension ref="A1:BB1800"/>
  <sheetViews>
    <sheetView tabSelected="1" zoomScaleNormal="100" zoomScaleSheetLayoutView="100" workbookViewId="0">
      <selection activeCell="B15" sqref="B15:M15"/>
    </sheetView>
  </sheetViews>
  <sheetFormatPr defaultColWidth="8.81640625" defaultRowHeight="13" x14ac:dyDescent="0.3"/>
  <cols>
    <col min="1" max="1" width="1.54296875" style="109" customWidth="1"/>
    <col min="2" max="7" width="7.453125" style="4" customWidth="1"/>
    <col min="8" max="8" width="7.453125" style="110" customWidth="1"/>
    <col min="9" max="13" width="7.453125" style="4" customWidth="1"/>
    <col min="14" max="14" width="1.54296875" style="109" customWidth="1"/>
    <col min="15" max="15" width="1.54296875" style="4" customWidth="1"/>
    <col min="16" max="27" width="7.453125" style="4" customWidth="1"/>
    <col min="28" max="29" width="1.54296875" style="4" customWidth="1"/>
    <col min="30" max="71" width="8.81640625" style="4" customWidth="1"/>
    <col min="72" max="73" width="15.54296875" style="4" customWidth="1"/>
    <col min="74" max="123" width="8.81640625" style="4" customWidth="1"/>
    <col min="124" max="16384" width="8.81640625" style="4"/>
  </cols>
  <sheetData>
    <row r="1" spans="1:14" ht="15" customHeight="1" x14ac:dyDescent="0.3">
      <c r="A1" s="1"/>
      <c r="B1" s="2"/>
      <c r="C1" s="2"/>
      <c r="D1" s="2"/>
      <c r="E1" s="2"/>
      <c r="F1" s="2"/>
      <c r="G1" s="2"/>
      <c r="H1" s="2"/>
      <c r="I1" s="2"/>
      <c r="J1" s="2"/>
      <c r="K1" s="2"/>
      <c r="L1" s="2"/>
      <c r="M1" s="2"/>
      <c r="N1" s="3"/>
    </row>
    <row r="2" spans="1:14" ht="30" customHeight="1" x14ac:dyDescent="0.3">
      <c r="A2" s="5"/>
      <c r="B2" s="6"/>
      <c r="C2" s="6"/>
      <c r="D2" s="6"/>
      <c r="E2" s="6"/>
      <c r="F2" s="6"/>
      <c r="G2" s="6"/>
      <c r="H2" s="6"/>
      <c r="I2" s="6"/>
      <c r="J2" s="6"/>
      <c r="K2" s="6"/>
      <c r="L2" s="6"/>
      <c r="M2" s="6"/>
      <c r="N2" s="7"/>
    </row>
    <row r="3" spans="1:14" ht="60" customHeight="1" x14ac:dyDescent="0.3">
      <c r="A3" s="5"/>
      <c r="B3" s="8" t="s">
        <v>0</v>
      </c>
      <c r="C3" s="8"/>
      <c r="D3" s="8"/>
      <c r="E3" s="8"/>
      <c r="F3" s="8"/>
      <c r="G3" s="8"/>
      <c r="H3" s="8"/>
      <c r="I3" s="8"/>
      <c r="J3" s="8"/>
      <c r="K3" s="8"/>
      <c r="L3" s="8"/>
      <c r="M3" s="8"/>
      <c r="N3" s="7"/>
    </row>
    <row r="4" spans="1:14" ht="60" customHeight="1" x14ac:dyDescent="0.3">
      <c r="A4" s="5"/>
      <c r="B4" s="8"/>
      <c r="C4" s="8"/>
      <c r="D4" s="8"/>
      <c r="E4" s="8"/>
      <c r="F4" s="8"/>
      <c r="G4" s="8"/>
      <c r="H4" s="8"/>
      <c r="I4" s="8"/>
      <c r="J4" s="8"/>
      <c r="K4" s="8"/>
      <c r="L4" s="8"/>
      <c r="M4" s="8"/>
      <c r="N4" s="7"/>
    </row>
    <row r="5" spans="1:14" ht="60" customHeight="1" x14ac:dyDescent="0.3">
      <c r="A5" s="5"/>
      <c r="B5" s="8"/>
      <c r="C5" s="8"/>
      <c r="D5" s="8"/>
      <c r="E5" s="8"/>
      <c r="F5" s="8"/>
      <c r="G5" s="8"/>
      <c r="H5" s="8"/>
      <c r="I5" s="8"/>
      <c r="J5" s="8"/>
      <c r="K5" s="8"/>
      <c r="L5" s="8"/>
      <c r="M5" s="8"/>
      <c r="N5" s="7"/>
    </row>
    <row r="6" spans="1:14" ht="60" customHeight="1" x14ac:dyDescent="0.3">
      <c r="A6" s="5"/>
      <c r="B6" s="6"/>
      <c r="C6" s="6"/>
      <c r="D6" s="6"/>
      <c r="E6" s="6"/>
      <c r="F6" s="6"/>
      <c r="G6" s="6"/>
      <c r="H6" s="6"/>
      <c r="I6" s="6"/>
      <c r="J6" s="6"/>
      <c r="K6" s="6"/>
      <c r="L6" s="6"/>
      <c r="M6" s="6"/>
      <c r="N6" s="7"/>
    </row>
    <row r="7" spans="1:14" ht="95.15" customHeight="1" x14ac:dyDescent="0.3">
      <c r="A7" s="5"/>
      <c r="B7" s="9"/>
      <c r="C7" s="9"/>
      <c r="D7" s="9"/>
      <c r="E7" s="9"/>
      <c r="F7" s="9"/>
      <c r="G7" s="9"/>
      <c r="H7" s="9"/>
      <c r="I7" s="9"/>
      <c r="J7" s="9"/>
      <c r="K7" s="9"/>
      <c r="L7" s="9"/>
      <c r="M7" s="9"/>
      <c r="N7" s="7"/>
    </row>
    <row r="8" spans="1:14" ht="40" customHeight="1" x14ac:dyDescent="0.3">
      <c r="A8" s="5"/>
      <c r="B8" s="9" t="s">
        <v>1</v>
      </c>
      <c r="C8" s="9"/>
      <c r="D8" s="9"/>
      <c r="E8" s="9"/>
      <c r="F8" s="9"/>
      <c r="G8" s="9"/>
      <c r="H8" s="9"/>
      <c r="I8" s="9"/>
      <c r="J8" s="9"/>
      <c r="K8" s="9"/>
      <c r="L8" s="9"/>
      <c r="M8" s="9"/>
      <c r="N8" s="7"/>
    </row>
    <row r="9" spans="1:14" ht="40" customHeight="1" x14ac:dyDescent="0.3">
      <c r="A9" s="5"/>
      <c r="B9" s="9" t="s">
        <v>2</v>
      </c>
      <c r="C9" s="9"/>
      <c r="D9" s="9"/>
      <c r="E9" s="9"/>
      <c r="F9" s="9"/>
      <c r="G9" s="9"/>
      <c r="H9" s="9"/>
      <c r="I9" s="9"/>
      <c r="J9" s="9"/>
      <c r="K9" s="9"/>
      <c r="L9" s="9"/>
      <c r="M9" s="9"/>
      <c r="N9" s="7"/>
    </row>
    <row r="10" spans="1:14" ht="40" customHeight="1" x14ac:dyDescent="0.3">
      <c r="A10" s="5"/>
      <c r="B10" s="9" t="s">
        <v>3</v>
      </c>
      <c r="C10" s="9"/>
      <c r="D10" s="9"/>
      <c r="E10" s="9"/>
      <c r="F10" s="9"/>
      <c r="G10" s="9"/>
      <c r="H10" s="9"/>
      <c r="I10" s="9"/>
      <c r="J10" s="9"/>
      <c r="K10" s="9"/>
      <c r="L10" s="9"/>
      <c r="M10" s="9"/>
      <c r="N10" s="7"/>
    </row>
    <row r="11" spans="1:14" ht="40" customHeight="1" x14ac:dyDescent="0.3">
      <c r="A11" s="5"/>
      <c r="B11" s="9" t="s">
        <v>4</v>
      </c>
      <c r="C11" s="9"/>
      <c r="D11" s="9"/>
      <c r="E11" s="9"/>
      <c r="F11" s="9"/>
      <c r="G11" s="9"/>
      <c r="H11" s="9"/>
      <c r="I11" s="9"/>
      <c r="J11" s="9"/>
      <c r="K11" s="9"/>
      <c r="L11" s="9"/>
      <c r="M11" s="9"/>
      <c r="N11" s="7"/>
    </row>
    <row r="12" spans="1:14" ht="160" customHeight="1" x14ac:dyDescent="0.3">
      <c r="A12" s="5"/>
      <c r="B12" s="10" t="s">
        <v>5</v>
      </c>
      <c r="C12" s="10"/>
      <c r="D12" s="10"/>
      <c r="E12" s="10"/>
      <c r="F12" s="10"/>
      <c r="G12" s="10"/>
      <c r="H12" s="10"/>
      <c r="I12" s="10"/>
      <c r="J12" s="10"/>
      <c r="K12" s="10"/>
      <c r="L12" s="10"/>
      <c r="M12" s="10"/>
      <c r="N12" s="7"/>
    </row>
    <row r="13" spans="1:14" ht="5.15" customHeight="1" x14ac:dyDescent="0.3">
      <c r="A13" s="11"/>
      <c r="B13" s="12"/>
      <c r="C13" s="12"/>
      <c r="D13" s="12"/>
      <c r="E13" s="12"/>
      <c r="F13" s="12"/>
      <c r="G13" s="12"/>
      <c r="H13" s="13"/>
      <c r="I13" s="12"/>
      <c r="J13" s="12"/>
      <c r="K13" s="12"/>
      <c r="L13" s="12"/>
      <c r="M13" s="12"/>
      <c r="N13" s="14"/>
    </row>
    <row r="14" spans="1:14" ht="5.15" customHeight="1" x14ac:dyDescent="0.3">
      <c r="A14" s="15"/>
      <c r="B14" s="16"/>
      <c r="C14" s="16"/>
      <c r="D14" s="16"/>
      <c r="E14" s="16"/>
      <c r="F14" s="16"/>
      <c r="G14" s="16"/>
      <c r="H14" s="17"/>
      <c r="I14" s="16"/>
      <c r="J14" s="16"/>
      <c r="K14" s="16"/>
      <c r="L14" s="16"/>
      <c r="M14" s="16"/>
      <c r="N14" s="18"/>
    </row>
    <row r="15" spans="1:14" ht="55" customHeight="1" x14ac:dyDescent="0.3">
      <c r="A15" s="19" t="s">
        <v>6</v>
      </c>
      <c r="B15" s="20" t="s">
        <v>7</v>
      </c>
      <c r="C15" s="20"/>
      <c r="D15" s="20"/>
      <c r="E15" s="20"/>
      <c r="F15" s="20"/>
      <c r="G15" s="20"/>
      <c r="H15" s="20"/>
      <c r="I15" s="20"/>
      <c r="J15" s="20"/>
      <c r="K15" s="20"/>
      <c r="L15" s="20"/>
      <c r="M15" s="20"/>
      <c r="N15" s="21" t="s">
        <v>8</v>
      </c>
    </row>
    <row r="16" spans="1:14" ht="5.15" customHeight="1" x14ac:dyDescent="0.3">
      <c r="A16" s="15"/>
      <c r="B16" s="22"/>
      <c r="C16" s="22"/>
      <c r="D16" s="22"/>
      <c r="E16" s="22"/>
      <c r="F16" s="22"/>
      <c r="G16" s="22"/>
      <c r="H16" s="22"/>
      <c r="I16" s="22"/>
      <c r="J16" s="22"/>
      <c r="K16" s="22"/>
      <c r="L16" s="22"/>
      <c r="M16" s="22"/>
      <c r="N16" s="18"/>
    </row>
    <row r="17" spans="1:14" ht="15" customHeight="1" x14ac:dyDescent="0.3">
      <c r="A17" s="23"/>
      <c r="B17" s="24"/>
      <c r="C17" s="24"/>
      <c r="D17" s="24"/>
      <c r="E17" s="24"/>
      <c r="F17" s="24"/>
      <c r="G17" s="24"/>
      <c r="H17" s="25"/>
      <c r="I17" s="24"/>
      <c r="J17" s="24"/>
      <c r="K17" s="24"/>
      <c r="L17" s="24"/>
      <c r="M17" s="24"/>
      <c r="N17" s="26"/>
    </row>
    <row r="18" spans="1:14" ht="20.149999999999999" customHeight="1" x14ac:dyDescent="0.3">
      <c r="A18" s="23"/>
      <c r="B18" s="27"/>
      <c r="C18" s="27"/>
      <c r="D18" s="27"/>
      <c r="E18" s="27"/>
      <c r="F18" s="27"/>
      <c r="G18" s="27"/>
      <c r="H18" s="27"/>
      <c r="I18" s="27"/>
      <c r="J18" s="27"/>
      <c r="K18" s="28" t="s">
        <v>9</v>
      </c>
      <c r="L18" s="28" t="s">
        <v>10</v>
      </c>
      <c r="M18" s="28" t="s">
        <v>11</v>
      </c>
      <c r="N18" s="26"/>
    </row>
    <row r="19" spans="1:14" ht="20.149999999999999" customHeight="1" x14ac:dyDescent="0.3">
      <c r="A19" s="23"/>
      <c r="B19" s="29"/>
      <c r="C19" s="29"/>
      <c r="D19" s="29"/>
      <c r="E19" s="29"/>
      <c r="F19" s="29"/>
      <c r="G19" s="29"/>
      <c r="H19" s="29"/>
      <c r="I19" s="29"/>
      <c r="J19" s="30" t="s">
        <v>12</v>
      </c>
      <c r="K19" s="30" t="s">
        <v>13</v>
      </c>
      <c r="L19" s="30" t="s">
        <v>14</v>
      </c>
      <c r="M19" s="30" t="s">
        <v>15</v>
      </c>
      <c r="N19" s="26"/>
    </row>
    <row r="20" spans="1:14" ht="20.149999999999999" customHeight="1" x14ac:dyDescent="0.3">
      <c r="A20" s="23"/>
      <c r="B20" s="31">
        <v>1</v>
      </c>
      <c r="C20" s="32" t="str">
        <f>B1131</f>
        <v>1st visit</v>
      </c>
      <c r="D20" s="32"/>
      <c r="E20" s="32"/>
      <c r="F20" s="32"/>
      <c r="G20" s="32"/>
      <c r="H20" s="32"/>
      <c r="I20" s="32"/>
      <c r="J20" s="33">
        <f>B20</f>
        <v>1</v>
      </c>
      <c r="K20" s="34">
        <f>M1131</f>
        <v>0</v>
      </c>
      <c r="L20" s="34" t="str">
        <f>P1146</f>
        <v/>
      </c>
      <c r="M20" s="34" t="str">
        <f>P1147</f>
        <v/>
      </c>
      <c r="N20" s="26"/>
    </row>
    <row r="21" spans="1:14" ht="20.149999999999999" customHeight="1" x14ac:dyDescent="0.3">
      <c r="A21" s="23"/>
      <c r="B21" s="31">
        <v>2</v>
      </c>
      <c r="C21" s="32" t="str">
        <f>B1171</f>
        <v>2nd visit</v>
      </c>
      <c r="D21" s="32"/>
      <c r="E21" s="32"/>
      <c r="F21" s="32"/>
      <c r="G21" s="32"/>
      <c r="H21" s="32"/>
      <c r="I21" s="32"/>
      <c r="J21" s="33">
        <f t="shared" ref="J21:J35" si="0">B21</f>
        <v>2</v>
      </c>
      <c r="K21" s="34">
        <f>M1171</f>
        <v>0</v>
      </c>
      <c r="L21" s="34" t="str">
        <f>P1186</f>
        <v/>
      </c>
      <c r="M21" s="34" t="str">
        <f>P1187</f>
        <v/>
      </c>
      <c r="N21" s="26"/>
    </row>
    <row r="22" spans="1:14" ht="20.149999999999999" customHeight="1" x14ac:dyDescent="0.3">
      <c r="A22" s="23"/>
      <c r="B22" s="31">
        <v>3</v>
      </c>
      <c r="C22" s="32" t="str">
        <f>B1208</f>
        <v>3rd visit</v>
      </c>
      <c r="D22" s="32"/>
      <c r="E22" s="32"/>
      <c r="F22" s="32"/>
      <c r="G22" s="32"/>
      <c r="H22" s="32"/>
      <c r="I22" s="32"/>
      <c r="J22" s="33">
        <f t="shared" si="0"/>
        <v>3</v>
      </c>
      <c r="K22" s="34">
        <f>M1208</f>
        <v>0</v>
      </c>
      <c r="L22" s="34" t="str">
        <f>P1223</f>
        <v/>
      </c>
      <c r="M22" s="34" t="str">
        <f>P1224</f>
        <v/>
      </c>
      <c r="N22" s="26"/>
    </row>
    <row r="23" spans="1:14" ht="20.149999999999999" customHeight="1" x14ac:dyDescent="0.3">
      <c r="A23" s="23"/>
      <c r="B23" s="31">
        <v>4</v>
      </c>
      <c r="C23" s="32" t="str">
        <f>B1245</f>
        <v>4th visit</v>
      </c>
      <c r="D23" s="32"/>
      <c r="E23" s="32"/>
      <c r="F23" s="32"/>
      <c r="G23" s="32"/>
      <c r="H23" s="32"/>
      <c r="I23" s="32"/>
      <c r="J23" s="33">
        <f t="shared" si="0"/>
        <v>4</v>
      </c>
      <c r="K23" s="34">
        <f>M1245</f>
        <v>0</v>
      </c>
      <c r="L23" s="34" t="str">
        <f>P1260</f>
        <v/>
      </c>
      <c r="M23" s="34" t="str">
        <f>P1261</f>
        <v/>
      </c>
      <c r="N23" s="26"/>
    </row>
    <row r="24" spans="1:14" ht="20.149999999999999" customHeight="1" x14ac:dyDescent="0.3">
      <c r="A24" s="23"/>
      <c r="B24" s="31">
        <v>5</v>
      </c>
      <c r="C24" s="32" t="str">
        <f>B1282</f>
        <v>5th visit</v>
      </c>
      <c r="D24" s="32"/>
      <c r="E24" s="32"/>
      <c r="F24" s="32"/>
      <c r="G24" s="32"/>
      <c r="H24" s="32"/>
      <c r="I24" s="32"/>
      <c r="J24" s="33">
        <f t="shared" si="0"/>
        <v>5</v>
      </c>
      <c r="K24" s="34">
        <f>M1282</f>
        <v>0</v>
      </c>
      <c r="L24" s="34" t="str">
        <f>P1297</f>
        <v/>
      </c>
      <c r="M24" s="34" t="str">
        <f>P1298</f>
        <v/>
      </c>
      <c r="N24" s="26"/>
    </row>
    <row r="25" spans="1:14" ht="20.149999999999999" customHeight="1" x14ac:dyDescent="0.3">
      <c r="A25" s="23"/>
      <c r="B25" s="31">
        <v>6</v>
      </c>
      <c r="C25" s="32" t="str">
        <f>B1319</f>
        <v>6th visit</v>
      </c>
      <c r="D25" s="32"/>
      <c r="E25" s="32"/>
      <c r="F25" s="32"/>
      <c r="G25" s="32"/>
      <c r="H25" s="32"/>
      <c r="I25" s="32"/>
      <c r="J25" s="33">
        <f t="shared" si="0"/>
        <v>6</v>
      </c>
      <c r="K25" s="34">
        <f>M1319</f>
        <v>0</v>
      </c>
      <c r="L25" s="34" t="str">
        <f>P1334</f>
        <v/>
      </c>
      <c r="M25" s="34" t="str">
        <f>P1335</f>
        <v/>
      </c>
      <c r="N25" s="26"/>
    </row>
    <row r="26" spans="1:14" ht="20.149999999999999" customHeight="1" x14ac:dyDescent="0.3">
      <c r="A26" s="23"/>
      <c r="B26" s="31">
        <v>7</v>
      </c>
      <c r="C26" s="32" t="str">
        <f>B1356</f>
        <v>7th visit</v>
      </c>
      <c r="D26" s="32"/>
      <c r="E26" s="32"/>
      <c r="F26" s="32"/>
      <c r="G26" s="32"/>
      <c r="H26" s="32"/>
      <c r="I26" s="32"/>
      <c r="J26" s="33">
        <f t="shared" si="0"/>
        <v>7</v>
      </c>
      <c r="K26" s="34">
        <f>M1356</f>
        <v>0</v>
      </c>
      <c r="L26" s="34" t="str">
        <f>P1371</f>
        <v/>
      </c>
      <c r="M26" s="34" t="str">
        <f>P1372</f>
        <v/>
      </c>
      <c r="N26" s="26"/>
    </row>
    <row r="27" spans="1:14" ht="20.149999999999999" customHeight="1" x14ac:dyDescent="0.3">
      <c r="A27" s="23"/>
      <c r="B27" s="31">
        <v>8</v>
      </c>
      <c r="C27" s="32" t="str">
        <f>B1393</f>
        <v>8th visit</v>
      </c>
      <c r="D27" s="32"/>
      <c r="E27" s="32"/>
      <c r="F27" s="32"/>
      <c r="G27" s="32"/>
      <c r="H27" s="32"/>
      <c r="I27" s="32"/>
      <c r="J27" s="33">
        <f t="shared" si="0"/>
        <v>8</v>
      </c>
      <c r="K27" s="34">
        <f>M1393</f>
        <v>0</v>
      </c>
      <c r="L27" s="34" t="str">
        <f>P1408</f>
        <v/>
      </c>
      <c r="M27" s="34" t="str">
        <f>P1409</f>
        <v/>
      </c>
      <c r="N27" s="26"/>
    </row>
    <row r="28" spans="1:14" ht="20.149999999999999" customHeight="1" x14ac:dyDescent="0.3">
      <c r="A28" s="23"/>
      <c r="B28" s="31">
        <v>9</v>
      </c>
      <c r="C28" s="32" t="str">
        <f>B1430</f>
        <v>9th visit</v>
      </c>
      <c r="D28" s="32"/>
      <c r="E28" s="32"/>
      <c r="F28" s="32"/>
      <c r="G28" s="32"/>
      <c r="H28" s="32"/>
      <c r="I28" s="32"/>
      <c r="J28" s="33">
        <f t="shared" si="0"/>
        <v>9</v>
      </c>
      <c r="K28" s="34">
        <f>M1430</f>
        <v>0</v>
      </c>
      <c r="L28" s="34" t="str">
        <f>P1445</f>
        <v/>
      </c>
      <c r="M28" s="34" t="str">
        <f>P1446</f>
        <v/>
      </c>
      <c r="N28" s="26"/>
    </row>
    <row r="29" spans="1:14" ht="20.149999999999999" customHeight="1" x14ac:dyDescent="0.3">
      <c r="A29" s="23"/>
      <c r="B29" s="31">
        <v>10</v>
      </c>
      <c r="C29" s="32" t="str">
        <f>B1467</f>
        <v>10th visit</v>
      </c>
      <c r="D29" s="32"/>
      <c r="E29" s="32"/>
      <c r="F29" s="32"/>
      <c r="G29" s="32"/>
      <c r="H29" s="32"/>
      <c r="I29" s="32"/>
      <c r="J29" s="33">
        <f t="shared" si="0"/>
        <v>10</v>
      </c>
      <c r="K29" s="34">
        <f>M1467</f>
        <v>0</v>
      </c>
      <c r="L29" s="34" t="str">
        <f>P1482</f>
        <v/>
      </c>
      <c r="M29" s="34" t="str">
        <f>P1483</f>
        <v/>
      </c>
      <c r="N29" s="26"/>
    </row>
    <row r="30" spans="1:14" ht="20.149999999999999" customHeight="1" x14ac:dyDescent="0.3">
      <c r="A30" s="23"/>
      <c r="B30" s="31">
        <v>11</v>
      </c>
      <c r="C30" s="32" t="str">
        <f>B1504</f>
        <v>11th visit</v>
      </c>
      <c r="D30" s="32"/>
      <c r="E30" s="32"/>
      <c r="F30" s="32"/>
      <c r="G30" s="32"/>
      <c r="H30" s="32"/>
      <c r="I30" s="32"/>
      <c r="J30" s="33">
        <f t="shared" si="0"/>
        <v>11</v>
      </c>
      <c r="K30" s="34">
        <f>M1504</f>
        <v>0</v>
      </c>
      <c r="L30" s="34" t="str">
        <f>P1519</f>
        <v/>
      </c>
      <c r="M30" s="34" t="str">
        <f>P1520</f>
        <v/>
      </c>
      <c r="N30" s="26"/>
    </row>
    <row r="31" spans="1:14" ht="20.149999999999999" customHeight="1" x14ac:dyDescent="0.3">
      <c r="A31" s="23"/>
      <c r="B31" s="31">
        <v>12</v>
      </c>
      <c r="C31" s="32" t="str">
        <f>B1541</f>
        <v>12th visit</v>
      </c>
      <c r="D31" s="32"/>
      <c r="E31" s="32"/>
      <c r="F31" s="32"/>
      <c r="G31" s="32"/>
      <c r="H31" s="32"/>
      <c r="I31" s="32"/>
      <c r="J31" s="33">
        <f t="shared" si="0"/>
        <v>12</v>
      </c>
      <c r="K31" s="34">
        <f>M1541</f>
        <v>0</v>
      </c>
      <c r="L31" s="34" t="str">
        <f>P1556</f>
        <v/>
      </c>
      <c r="M31" s="34" t="str">
        <f>P1557</f>
        <v/>
      </c>
      <c r="N31" s="26"/>
    </row>
    <row r="32" spans="1:14" ht="20.149999999999999" customHeight="1" x14ac:dyDescent="0.3">
      <c r="A32" s="23"/>
      <c r="B32" s="31">
        <v>13</v>
      </c>
      <c r="C32" s="32" t="str">
        <f>B1578</f>
        <v>13th visit</v>
      </c>
      <c r="D32" s="32"/>
      <c r="E32" s="32"/>
      <c r="F32" s="32"/>
      <c r="G32" s="32"/>
      <c r="H32" s="32"/>
      <c r="I32" s="32"/>
      <c r="J32" s="33">
        <f t="shared" si="0"/>
        <v>13</v>
      </c>
      <c r="K32" s="34">
        <f>M1578</f>
        <v>0</v>
      </c>
      <c r="L32" s="34" t="str">
        <f>P1593</f>
        <v/>
      </c>
      <c r="M32" s="34" t="str">
        <f>P1594</f>
        <v/>
      </c>
      <c r="N32" s="26"/>
    </row>
    <row r="33" spans="1:14" ht="20.149999999999999" customHeight="1" x14ac:dyDescent="0.3">
      <c r="A33" s="23"/>
      <c r="B33" s="31">
        <v>14</v>
      </c>
      <c r="C33" s="32" t="str">
        <f>B1615</f>
        <v>14th visit</v>
      </c>
      <c r="D33" s="32"/>
      <c r="E33" s="32"/>
      <c r="F33" s="32"/>
      <c r="G33" s="32"/>
      <c r="H33" s="32"/>
      <c r="I33" s="32"/>
      <c r="J33" s="33">
        <f t="shared" si="0"/>
        <v>14</v>
      </c>
      <c r="K33" s="34">
        <f>M1615</f>
        <v>0</v>
      </c>
      <c r="L33" s="34" t="str">
        <f>P1630</f>
        <v/>
      </c>
      <c r="M33" s="34" t="str">
        <f>P1631</f>
        <v/>
      </c>
      <c r="N33" s="26"/>
    </row>
    <row r="34" spans="1:14" ht="20.149999999999999" customHeight="1" x14ac:dyDescent="0.3">
      <c r="A34" s="23"/>
      <c r="B34" s="31">
        <v>15</v>
      </c>
      <c r="C34" s="32" t="str">
        <f>B1652</f>
        <v>15th visit</v>
      </c>
      <c r="D34" s="32"/>
      <c r="E34" s="32"/>
      <c r="F34" s="32"/>
      <c r="G34" s="32"/>
      <c r="H34" s="32"/>
      <c r="I34" s="32"/>
      <c r="J34" s="33">
        <f t="shared" si="0"/>
        <v>15</v>
      </c>
      <c r="K34" s="34">
        <f>M1652</f>
        <v>0</v>
      </c>
      <c r="L34" s="34" t="str">
        <f>P1667</f>
        <v/>
      </c>
      <c r="M34" s="34" t="str">
        <f>P1668</f>
        <v/>
      </c>
      <c r="N34" s="26"/>
    </row>
    <row r="35" spans="1:14" ht="20.149999999999999" customHeight="1" x14ac:dyDescent="0.3">
      <c r="A35" s="23"/>
      <c r="B35" s="31">
        <v>16</v>
      </c>
      <c r="C35" s="32" t="str">
        <f>B1689</f>
        <v>16th visit</v>
      </c>
      <c r="D35" s="32"/>
      <c r="E35" s="32"/>
      <c r="F35" s="32"/>
      <c r="G35" s="32"/>
      <c r="H35" s="32"/>
      <c r="I35" s="32"/>
      <c r="J35" s="33">
        <f t="shared" si="0"/>
        <v>16</v>
      </c>
      <c r="K35" s="34">
        <f>M1689</f>
        <v>0</v>
      </c>
      <c r="L35" s="34" t="str">
        <f>P1704</f>
        <v/>
      </c>
      <c r="M35" s="34" t="str">
        <f>P1705</f>
        <v/>
      </c>
      <c r="N35" s="26"/>
    </row>
    <row r="36" spans="1:14" ht="20.149999999999999" customHeight="1" x14ac:dyDescent="0.3">
      <c r="A36" s="23"/>
      <c r="B36" s="27"/>
      <c r="C36" s="35"/>
      <c r="D36" s="35"/>
      <c r="E36" s="35"/>
      <c r="F36" s="35"/>
      <c r="G36" s="35"/>
      <c r="H36" s="35"/>
      <c r="I36" s="35"/>
      <c r="J36" s="35"/>
      <c r="K36" s="35"/>
      <c r="L36" s="35"/>
      <c r="M36" s="35"/>
      <c r="N36" s="26"/>
    </row>
    <row r="37" spans="1:14" ht="20.149999999999999" customHeight="1" x14ac:dyDescent="0.3">
      <c r="A37" s="23"/>
      <c r="B37" s="29"/>
      <c r="C37" s="29"/>
      <c r="D37" s="29"/>
      <c r="E37" s="29"/>
      <c r="F37" s="29"/>
      <c r="G37" s="29"/>
      <c r="H37" s="29"/>
      <c r="I37" s="29"/>
      <c r="J37" s="29"/>
      <c r="K37" s="29"/>
      <c r="L37" s="29"/>
      <c r="M37" s="29"/>
      <c r="N37" s="26"/>
    </row>
    <row r="38" spans="1:14" ht="20.149999999999999" customHeight="1" x14ac:dyDescent="0.3">
      <c r="A38" s="23"/>
      <c r="B38" s="29"/>
      <c r="C38" s="29"/>
      <c r="D38" s="29"/>
      <c r="E38" s="29"/>
      <c r="F38" s="29"/>
      <c r="G38" s="29"/>
      <c r="H38" s="29"/>
      <c r="I38" s="29"/>
      <c r="J38" s="29"/>
      <c r="K38" s="29"/>
      <c r="L38" s="29"/>
      <c r="M38" s="29"/>
      <c r="N38" s="26"/>
    </row>
    <row r="39" spans="1:14" ht="20.149999999999999" customHeight="1" x14ac:dyDescent="0.3">
      <c r="A39" s="23"/>
      <c r="B39" s="29"/>
      <c r="C39" s="29"/>
      <c r="D39" s="29"/>
      <c r="E39" s="29"/>
      <c r="F39" s="29"/>
      <c r="G39" s="29"/>
      <c r="H39" s="29"/>
      <c r="I39" s="29"/>
      <c r="J39" s="29"/>
      <c r="K39" s="29"/>
      <c r="L39" s="29"/>
      <c r="M39" s="29"/>
      <c r="N39" s="26"/>
    </row>
    <row r="40" spans="1:14" ht="20.149999999999999" customHeight="1" x14ac:dyDescent="0.3">
      <c r="A40" s="23"/>
      <c r="B40" s="29"/>
      <c r="C40" s="29"/>
      <c r="D40" s="29"/>
      <c r="E40" s="29"/>
      <c r="F40" s="29"/>
      <c r="G40" s="29"/>
      <c r="H40" s="29"/>
      <c r="I40" s="29"/>
      <c r="J40" s="29"/>
      <c r="K40" s="29"/>
      <c r="L40" s="29"/>
      <c r="M40" s="29"/>
      <c r="N40" s="26"/>
    </row>
    <row r="41" spans="1:14" ht="20.149999999999999" customHeight="1" x14ac:dyDescent="0.3">
      <c r="A41" s="23"/>
      <c r="B41" s="29"/>
      <c r="C41" s="29"/>
      <c r="D41" s="29"/>
      <c r="E41" s="29"/>
      <c r="F41" s="29"/>
      <c r="G41" s="29"/>
      <c r="H41" s="29"/>
      <c r="I41" s="29"/>
      <c r="J41" s="29"/>
      <c r="K41" s="29"/>
      <c r="L41" s="29"/>
      <c r="M41" s="29"/>
      <c r="N41" s="26"/>
    </row>
    <row r="42" spans="1:14" ht="20.149999999999999" customHeight="1" x14ac:dyDescent="0.3">
      <c r="A42" s="23"/>
      <c r="B42" s="27"/>
      <c r="C42" s="35"/>
      <c r="D42" s="35"/>
      <c r="E42" s="35"/>
      <c r="F42" s="35"/>
      <c r="G42" s="35"/>
      <c r="H42" s="35"/>
      <c r="I42" s="35"/>
      <c r="J42" s="35"/>
      <c r="K42" s="35"/>
      <c r="L42" s="35"/>
      <c r="M42" s="35"/>
      <c r="N42" s="26"/>
    </row>
    <row r="43" spans="1:14" ht="20.149999999999999" customHeight="1" x14ac:dyDescent="0.3">
      <c r="A43" s="23"/>
      <c r="B43" s="29"/>
      <c r="C43" s="29"/>
      <c r="D43" s="29"/>
      <c r="E43" s="29"/>
      <c r="F43" s="29"/>
      <c r="G43" s="29"/>
      <c r="H43" s="29"/>
      <c r="I43" s="29"/>
      <c r="J43" s="29"/>
      <c r="K43" s="29"/>
      <c r="L43" s="29"/>
      <c r="M43" s="29"/>
      <c r="N43" s="26"/>
    </row>
    <row r="44" spans="1:14" ht="20.149999999999999" customHeight="1" x14ac:dyDescent="0.3">
      <c r="A44" s="23"/>
      <c r="B44" s="29"/>
      <c r="C44" s="29"/>
      <c r="D44" s="29"/>
      <c r="E44" s="29"/>
      <c r="F44" s="29"/>
      <c r="G44" s="29"/>
      <c r="H44" s="29"/>
      <c r="I44" s="29"/>
      <c r="J44" s="29"/>
      <c r="K44" s="29"/>
      <c r="L44" s="29"/>
      <c r="M44" s="29"/>
      <c r="N44" s="26"/>
    </row>
    <row r="45" spans="1:14" ht="20.149999999999999" customHeight="1" x14ac:dyDescent="0.3">
      <c r="A45" s="23"/>
      <c r="B45" s="29"/>
      <c r="C45" s="29"/>
      <c r="D45" s="29"/>
      <c r="E45" s="29"/>
      <c r="F45" s="29"/>
      <c r="G45" s="29"/>
      <c r="H45" s="29"/>
      <c r="I45" s="29"/>
      <c r="J45" s="29"/>
      <c r="K45" s="29"/>
      <c r="L45" s="29"/>
      <c r="M45" s="29"/>
      <c r="N45" s="26"/>
    </row>
    <row r="46" spans="1:14" ht="20.149999999999999" customHeight="1" x14ac:dyDescent="0.3">
      <c r="A46" s="23"/>
      <c r="B46" s="29"/>
      <c r="C46" s="29"/>
      <c r="D46" s="29"/>
      <c r="E46" s="29"/>
      <c r="F46" s="29"/>
      <c r="G46" s="29"/>
      <c r="H46" s="29"/>
      <c r="I46" s="29"/>
      <c r="J46" s="29"/>
      <c r="K46" s="29"/>
      <c r="L46" s="29"/>
      <c r="M46" s="29"/>
      <c r="N46" s="26"/>
    </row>
    <row r="47" spans="1:14" ht="20.149999999999999" customHeight="1" x14ac:dyDescent="0.3">
      <c r="A47" s="23"/>
      <c r="B47" s="29"/>
      <c r="C47" s="29"/>
      <c r="D47" s="29"/>
      <c r="E47" s="29"/>
      <c r="F47" s="29"/>
      <c r="G47" s="29"/>
      <c r="H47" s="29"/>
      <c r="I47" s="29"/>
      <c r="J47" s="29"/>
      <c r="K47" s="29"/>
      <c r="L47" s="29"/>
      <c r="M47" s="29"/>
      <c r="N47" s="26"/>
    </row>
    <row r="48" spans="1:14" ht="15" customHeight="1" x14ac:dyDescent="0.3">
      <c r="A48" s="23"/>
      <c r="B48" s="29"/>
      <c r="C48" s="29"/>
      <c r="D48" s="29"/>
      <c r="E48" s="29"/>
      <c r="F48" s="29"/>
      <c r="G48" s="29"/>
      <c r="H48" s="29"/>
      <c r="I48" s="29"/>
      <c r="J48" s="29"/>
      <c r="K48" s="29"/>
      <c r="L48" s="29"/>
      <c r="M48" s="29"/>
      <c r="N48" s="26"/>
    </row>
    <row r="49" spans="1:54" ht="5.15" customHeight="1" x14ac:dyDescent="0.3">
      <c r="A49" s="23"/>
      <c r="B49" s="29"/>
      <c r="C49" s="29"/>
      <c r="D49" s="29"/>
      <c r="E49" s="29"/>
      <c r="F49" s="29"/>
      <c r="G49" s="29"/>
      <c r="H49" s="29"/>
      <c r="I49" s="29"/>
      <c r="J49" s="29"/>
      <c r="K49" s="29"/>
      <c r="L49" s="29"/>
      <c r="M49" s="29"/>
      <c r="N49" s="26"/>
    </row>
    <row r="50" spans="1:54" ht="5.15" customHeight="1" x14ac:dyDescent="0.3">
      <c r="A50" s="36"/>
      <c r="B50" s="37"/>
      <c r="C50" s="37"/>
      <c r="D50" s="37"/>
      <c r="E50" s="37"/>
      <c r="F50" s="37"/>
      <c r="G50" s="37"/>
      <c r="H50" s="37"/>
      <c r="I50" s="37"/>
      <c r="J50" s="37"/>
      <c r="K50" s="37"/>
      <c r="L50" s="37"/>
      <c r="M50" s="37"/>
      <c r="N50" s="38"/>
    </row>
    <row r="51" spans="1:54" ht="55" customHeight="1" x14ac:dyDescent="0.3">
      <c r="A51" s="19" t="s">
        <v>6</v>
      </c>
      <c r="B51" s="39" t="s">
        <v>16</v>
      </c>
      <c r="C51" s="39"/>
      <c r="D51" s="39"/>
      <c r="E51" s="39"/>
      <c r="F51" s="40"/>
      <c r="G51" s="40"/>
      <c r="H51" s="40"/>
      <c r="I51" s="40"/>
      <c r="J51" s="41"/>
      <c r="K51" s="41"/>
      <c r="L51" s="41"/>
      <c r="M51" s="41"/>
      <c r="N51" s="21" t="s">
        <v>8</v>
      </c>
    </row>
    <row r="52" spans="1:54" ht="5.15" customHeight="1" x14ac:dyDescent="0.3">
      <c r="A52" s="15"/>
      <c r="B52" s="16"/>
      <c r="C52" s="16"/>
      <c r="D52" s="16"/>
      <c r="E52" s="16"/>
      <c r="F52" s="16"/>
      <c r="G52" s="16"/>
      <c r="H52" s="17"/>
      <c r="I52" s="16"/>
      <c r="J52" s="16"/>
      <c r="K52" s="16"/>
      <c r="L52" s="16"/>
      <c r="M52" s="16"/>
      <c r="N52" s="18"/>
    </row>
    <row r="53" spans="1:54" ht="5.15" customHeight="1" x14ac:dyDescent="0.3">
      <c r="A53" s="23"/>
      <c r="B53" s="24"/>
      <c r="C53" s="24"/>
      <c r="D53" s="24"/>
      <c r="E53" s="24"/>
      <c r="F53" s="24"/>
      <c r="G53" s="24"/>
      <c r="H53" s="25"/>
      <c r="I53" s="24"/>
      <c r="J53" s="24"/>
      <c r="K53" s="24"/>
      <c r="L53" s="24"/>
      <c r="M53" s="24"/>
      <c r="N53" s="26"/>
    </row>
    <row r="54" spans="1:54" ht="5.15" customHeight="1" thickBot="1" x14ac:dyDescent="0.35">
      <c r="A54" s="23"/>
      <c r="B54" s="42"/>
      <c r="C54" s="42"/>
      <c r="D54" s="42"/>
      <c r="E54" s="42"/>
      <c r="F54" s="42"/>
      <c r="G54" s="42"/>
      <c r="H54" s="42"/>
      <c r="I54" s="42"/>
      <c r="J54" s="42"/>
      <c r="K54" s="42"/>
      <c r="L54" s="42"/>
      <c r="M54" s="42"/>
      <c r="N54" s="26"/>
    </row>
    <row r="55" spans="1:54" ht="20.149999999999999" customHeight="1" thickTop="1" x14ac:dyDescent="0.3">
      <c r="A55" s="23"/>
      <c r="B55" s="43" t="s">
        <v>17</v>
      </c>
      <c r="C55" s="42"/>
      <c r="D55" s="42"/>
      <c r="E55" s="42"/>
      <c r="F55" s="44"/>
      <c r="G55" s="45"/>
      <c r="H55" s="45"/>
      <c r="I55" s="46"/>
      <c r="J55" s="47"/>
      <c r="K55" s="48" t="s">
        <v>18</v>
      </c>
      <c r="L55" s="49"/>
      <c r="M55" s="50"/>
      <c r="N55" s="26"/>
    </row>
    <row r="56" spans="1:54" ht="20.149999999999999" customHeight="1" thickBot="1" x14ac:dyDescent="0.35">
      <c r="A56" s="23"/>
      <c r="B56" s="43" t="s">
        <v>19</v>
      </c>
      <c r="C56" s="42"/>
      <c r="D56" s="42"/>
      <c r="E56" s="42"/>
      <c r="F56" s="44"/>
      <c r="G56" s="45"/>
      <c r="H56" s="45"/>
      <c r="I56" s="46"/>
      <c r="J56" s="47"/>
      <c r="K56" s="51"/>
      <c r="L56" s="52"/>
      <c r="M56" s="53"/>
      <c r="N56" s="26"/>
    </row>
    <row r="57" spans="1:54" ht="10" customHeight="1" thickTop="1" x14ac:dyDescent="0.3">
      <c r="A57" s="23"/>
      <c r="B57" s="24"/>
      <c r="C57" s="24"/>
      <c r="D57" s="24"/>
      <c r="E57" s="24"/>
      <c r="F57" s="24"/>
      <c r="G57" s="24"/>
      <c r="H57" s="25"/>
      <c r="I57" s="24"/>
      <c r="J57" s="24"/>
      <c r="K57" s="24"/>
      <c r="L57" s="24"/>
      <c r="M57" s="24"/>
      <c r="N57" s="26"/>
    </row>
    <row r="58" spans="1:54" ht="20.149999999999999" customHeight="1" x14ac:dyDescent="0.3">
      <c r="A58" s="23"/>
      <c r="B58" s="54" t="str">
        <f>F1135</f>
        <v>1. I felt fully seen and heard.</v>
      </c>
      <c r="C58" s="54"/>
      <c r="D58" s="54"/>
      <c r="E58" s="54"/>
      <c r="F58" s="54"/>
      <c r="G58" s="54"/>
      <c r="H58" s="54"/>
      <c r="I58" s="54"/>
      <c r="J58" s="54"/>
      <c r="K58" s="55"/>
      <c r="L58" s="56"/>
      <c r="M58" s="57"/>
      <c r="N58" s="26"/>
    </row>
    <row r="59" spans="1:54" ht="5.15" customHeight="1" x14ac:dyDescent="0.3">
      <c r="A59" s="23"/>
      <c r="B59" s="24"/>
      <c r="C59" s="24"/>
      <c r="D59" s="24"/>
      <c r="E59" s="24"/>
      <c r="F59" s="24"/>
      <c r="G59" s="24"/>
      <c r="H59" s="25"/>
      <c r="I59" s="24"/>
      <c r="J59" s="24"/>
      <c r="K59" s="24"/>
      <c r="L59" s="24"/>
      <c r="M59" s="24"/>
      <c r="N59" s="26"/>
      <c r="BB59" s="58"/>
    </row>
    <row r="60" spans="1:54" ht="20.149999999999999" customHeight="1" x14ac:dyDescent="0.3">
      <c r="A60" s="23"/>
      <c r="B60" s="54" t="str">
        <f>F1136</f>
        <v>2. They faithfully responded to all of my expressions of pain or discomfort.</v>
      </c>
      <c r="C60" s="54"/>
      <c r="D60" s="54"/>
      <c r="E60" s="54"/>
      <c r="F60" s="54"/>
      <c r="G60" s="54"/>
      <c r="H60" s="54"/>
      <c r="I60" s="54"/>
      <c r="J60" s="54"/>
      <c r="K60" s="55"/>
      <c r="L60" s="56"/>
      <c r="M60" s="57"/>
      <c r="N60" s="26"/>
      <c r="BB60" s="58"/>
    </row>
    <row r="61" spans="1:54" ht="5.15" customHeight="1" x14ac:dyDescent="0.3">
      <c r="A61" s="23"/>
      <c r="B61" s="24"/>
      <c r="C61" s="24"/>
      <c r="D61" s="24"/>
      <c r="E61" s="24"/>
      <c r="F61" s="24"/>
      <c r="G61" s="24"/>
      <c r="H61" s="25"/>
      <c r="I61" s="24"/>
      <c r="J61" s="24"/>
      <c r="K61" s="24"/>
      <c r="L61" s="24"/>
      <c r="M61" s="24"/>
      <c r="N61" s="26"/>
      <c r="BB61" s="58"/>
    </row>
    <row r="62" spans="1:54" ht="20.149999999999999" customHeight="1" x14ac:dyDescent="0.3">
      <c r="A62" s="23"/>
      <c r="B62" s="54" t="str">
        <f>F1137</f>
        <v>3. They put my personal wellbeing ahead of their institutional processes.</v>
      </c>
      <c r="C62" s="54"/>
      <c r="D62" s="54"/>
      <c r="E62" s="54"/>
      <c r="F62" s="54"/>
      <c r="G62" s="54"/>
      <c r="H62" s="54"/>
      <c r="I62" s="54"/>
      <c r="J62" s="54"/>
      <c r="K62" s="55"/>
      <c r="L62" s="56"/>
      <c r="M62" s="57"/>
      <c r="N62" s="26"/>
      <c r="BB62" s="58"/>
    </row>
    <row r="63" spans="1:54" ht="5.15" customHeight="1" x14ac:dyDescent="0.3">
      <c r="A63" s="23"/>
      <c r="B63" s="24"/>
      <c r="C63" s="24"/>
      <c r="D63" s="24"/>
      <c r="E63" s="24"/>
      <c r="F63" s="24"/>
      <c r="G63" s="24"/>
      <c r="H63" s="25"/>
      <c r="I63" s="24"/>
      <c r="J63" s="24"/>
      <c r="K63" s="24"/>
      <c r="L63" s="24"/>
      <c r="M63" s="24"/>
      <c r="N63" s="26"/>
      <c r="BB63" s="58"/>
    </row>
    <row r="64" spans="1:54" ht="20.149999999999999" customHeight="1" x14ac:dyDescent="0.3">
      <c r="A64" s="23"/>
      <c r="B64" s="54" t="str">
        <f>F1138</f>
        <v>4. Their actions and expressions were devoid of any microaggressions.</v>
      </c>
      <c r="C64" s="54"/>
      <c r="D64" s="54"/>
      <c r="E64" s="54"/>
      <c r="F64" s="54"/>
      <c r="G64" s="54"/>
      <c r="H64" s="54"/>
      <c r="I64" s="54"/>
      <c r="J64" s="54"/>
      <c r="K64" s="55"/>
      <c r="L64" s="56"/>
      <c r="M64" s="57"/>
      <c r="N64" s="26"/>
    </row>
    <row r="65" spans="1:14" ht="5.15" customHeight="1" x14ac:dyDescent="0.3">
      <c r="A65" s="23"/>
      <c r="B65" s="24"/>
      <c r="C65" s="24"/>
      <c r="D65" s="24"/>
      <c r="E65" s="24"/>
      <c r="F65" s="24"/>
      <c r="G65" s="24"/>
      <c r="H65" s="25"/>
      <c r="I65" s="24"/>
      <c r="J65" s="24"/>
      <c r="K65" s="24"/>
      <c r="L65" s="24"/>
      <c r="M65" s="24"/>
      <c r="N65" s="26"/>
    </row>
    <row r="66" spans="1:14" ht="20.149999999999999" customHeight="1" x14ac:dyDescent="0.3">
      <c r="A66" s="23"/>
      <c r="B66" s="54" t="str">
        <f>F1139</f>
        <v>5. They asked me how they could be more culturally sensitive.</v>
      </c>
      <c r="C66" s="54"/>
      <c r="D66" s="54"/>
      <c r="E66" s="54"/>
      <c r="F66" s="54"/>
      <c r="G66" s="54"/>
      <c r="H66" s="54"/>
      <c r="I66" s="54"/>
      <c r="J66" s="54"/>
      <c r="K66" s="55"/>
      <c r="L66" s="56"/>
      <c r="M66" s="57"/>
      <c r="N66" s="26"/>
    </row>
    <row r="67" spans="1:14" ht="5.15" customHeight="1" x14ac:dyDescent="0.3">
      <c r="A67" s="23"/>
      <c r="B67" s="24"/>
      <c r="C67" s="24"/>
      <c r="D67" s="24"/>
      <c r="E67" s="24"/>
      <c r="F67" s="24"/>
      <c r="G67" s="24"/>
      <c r="H67" s="25"/>
      <c r="I67" s="24"/>
      <c r="J67" s="24"/>
      <c r="K67" s="24"/>
      <c r="L67" s="24"/>
      <c r="M67" s="24"/>
      <c r="N67" s="26"/>
    </row>
    <row r="68" spans="1:14" ht="20.149999999999999" customHeight="1" x14ac:dyDescent="0.3">
      <c r="A68" s="23"/>
      <c r="B68" s="54" t="str">
        <f>F1140</f>
        <v>6. They did not exploit my vulnerability to their professional authority.</v>
      </c>
      <c r="C68" s="54"/>
      <c r="D68" s="54"/>
      <c r="E68" s="54"/>
      <c r="F68" s="54"/>
      <c r="G68" s="54"/>
      <c r="H68" s="54"/>
      <c r="I68" s="54"/>
      <c r="J68" s="54"/>
      <c r="K68" s="55"/>
      <c r="L68" s="56"/>
      <c r="M68" s="57"/>
      <c r="N68" s="26"/>
    </row>
    <row r="69" spans="1:14" ht="5.15" customHeight="1" x14ac:dyDescent="0.3">
      <c r="A69" s="23"/>
      <c r="B69" s="59"/>
      <c r="C69" s="59"/>
      <c r="D69" s="59"/>
      <c r="E69" s="59"/>
      <c r="F69" s="59"/>
      <c r="G69" s="59"/>
      <c r="H69" s="59"/>
      <c r="I69" s="59"/>
      <c r="J69" s="59"/>
      <c r="K69" s="59"/>
      <c r="L69" s="59"/>
      <c r="M69" s="59"/>
      <c r="N69" s="26"/>
    </row>
    <row r="70" spans="1:14" ht="20.149999999999999" customHeight="1" x14ac:dyDescent="0.3">
      <c r="A70" s="23"/>
      <c r="B70" s="54" t="str">
        <f>F1141</f>
        <v>7. I never had to give up my autonomy to fit their processes.</v>
      </c>
      <c r="C70" s="54"/>
      <c r="D70" s="54"/>
      <c r="E70" s="54"/>
      <c r="F70" s="54"/>
      <c r="G70" s="54"/>
      <c r="H70" s="54"/>
      <c r="I70" s="54"/>
      <c r="J70" s="54"/>
      <c r="K70" s="55"/>
      <c r="L70" s="56"/>
      <c r="M70" s="57"/>
      <c r="N70" s="26"/>
    </row>
    <row r="71" spans="1:14" ht="5.15" customHeight="1" x14ac:dyDescent="0.3">
      <c r="A71" s="23"/>
      <c r="B71" s="59"/>
      <c r="C71" s="59"/>
      <c r="D71" s="59"/>
      <c r="E71" s="59"/>
      <c r="F71" s="59"/>
      <c r="G71" s="59"/>
      <c r="H71" s="59"/>
      <c r="I71" s="59"/>
      <c r="J71" s="59"/>
      <c r="K71" s="59"/>
      <c r="L71" s="59"/>
      <c r="M71" s="59"/>
      <c r="N71" s="26"/>
    </row>
    <row r="72" spans="1:14" ht="20.149999999999999" customHeight="1" x14ac:dyDescent="0.3">
      <c r="A72" s="23"/>
      <c r="B72" s="54" t="str">
        <f>F1142</f>
        <v>8. Staff appeared to be culturally diverse.</v>
      </c>
      <c r="C72" s="54"/>
      <c r="D72" s="54"/>
      <c r="E72" s="54"/>
      <c r="F72" s="54"/>
      <c r="G72" s="54"/>
      <c r="H72" s="54"/>
      <c r="I72" s="54"/>
      <c r="J72" s="54"/>
      <c r="K72" s="55"/>
      <c r="L72" s="56"/>
      <c r="M72" s="57"/>
      <c r="N72" s="26"/>
    </row>
    <row r="73" spans="1:14" ht="5.15" customHeight="1" x14ac:dyDescent="0.3">
      <c r="A73" s="23"/>
      <c r="B73" s="59"/>
      <c r="C73" s="59"/>
      <c r="D73" s="59"/>
      <c r="E73" s="59"/>
      <c r="F73" s="59"/>
      <c r="G73" s="59"/>
      <c r="H73" s="59"/>
      <c r="I73" s="59"/>
      <c r="J73" s="59"/>
      <c r="K73" s="59"/>
      <c r="L73" s="59"/>
      <c r="M73" s="59"/>
      <c r="N73" s="26"/>
    </row>
    <row r="74" spans="1:14" ht="20.149999999999999" customHeight="1" x14ac:dyDescent="0.3">
      <c r="A74" s="23"/>
      <c r="B74" s="54" t="str">
        <f>F1143</f>
        <v>9. They effectively accommodated my linguistic barrier.</v>
      </c>
      <c r="C74" s="54"/>
      <c r="D74" s="54"/>
      <c r="E74" s="54"/>
      <c r="F74" s="54"/>
      <c r="G74" s="54"/>
      <c r="H74" s="54"/>
      <c r="I74" s="54"/>
      <c r="J74" s="54"/>
      <c r="K74" s="55"/>
      <c r="L74" s="56"/>
      <c r="M74" s="57"/>
      <c r="N74" s="26"/>
    </row>
    <row r="75" spans="1:14" ht="5.15" customHeight="1" x14ac:dyDescent="0.3">
      <c r="A75" s="23"/>
      <c r="B75" s="59"/>
      <c r="C75" s="59"/>
      <c r="D75" s="59"/>
      <c r="E75" s="59"/>
      <c r="F75" s="59"/>
      <c r="G75" s="59"/>
      <c r="H75" s="59"/>
      <c r="I75" s="59"/>
      <c r="J75" s="59"/>
      <c r="K75" s="59"/>
      <c r="L75" s="59"/>
      <c r="M75" s="59"/>
      <c r="N75" s="26"/>
    </row>
    <row r="76" spans="1:14" ht="20.149999999999999" customHeight="1" x14ac:dyDescent="0.3">
      <c r="A76" s="23"/>
      <c r="B76" s="54" t="str">
        <f>F1144</f>
        <v>10. I was offered billing options appropriate to my cultural values.</v>
      </c>
      <c r="C76" s="54"/>
      <c r="D76" s="54"/>
      <c r="E76" s="54"/>
      <c r="F76" s="54"/>
      <c r="G76" s="54"/>
      <c r="H76" s="54"/>
      <c r="I76" s="54"/>
      <c r="J76" s="54"/>
      <c r="K76" s="55"/>
      <c r="L76" s="56"/>
      <c r="M76" s="57"/>
      <c r="N76" s="26"/>
    </row>
    <row r="77" spans="1:14" ht="10" customHeight="1" x14ac:dyDescent="0.3">
      <c r="A77" s="23"/>
      <c r="B77" s="59"/>
      <c r="C77" s="59"/>
      <c r="D77" s="59"/>
      <c r="E77" s="59"/>
      <c r="F77" s="59"/>
      <c r="G77" s="59"/>
      <c r="H77" s="59"/>
      <c r="I77" s="59"/>
      <c r="J77" s="59"/>
      <c r="K77" s="59"/>
      <c r="L77" s="59"/>
      <c r="M77" s="59"/>
      <c r="N77" s="26"/>
    </row>
    <row r="78" spans="1:14" ht="15" customHeight="1" x14ac:dyDescent="0.3">
      <c r="A78" s="23"/>
      <c r="B78" s="60" t="str">
        <f>B1148</f>
        <v/>
      </c>
      <c r="C78" s="60"/>
      <c r="D78" s="60"/>
      <c r="E78" s="60"/>
      <c r="F78" s="60"/>
      <c r="G78" s="60"/>
      <c r="H78" s="60"/>
      <c r="I78" s="60"/>
      <c r="J78" s="60"/>
      <c r="K78" s="60"/>
      <c r="L78" s="60"/>
      <c r="M78" s="60"/>
      <c r="N78" s="26"/>
    </row>
    <row r="79" spans="1:14" ht="10" customHeight="1" x14ac:dyDescent="0.3">
      <c r="A79" s="23"/>
      <c r="B79" s="61"/>
      <c r="C79" s="62"/>
      <c r="D79" s="62"/>
      <c r="E79" s="62"/>
      <c r="F79" s="62"/>
      <c r="G79" s="62"/>
      <c r="H79" s="62"/>
      <c r="I79" s="62"/>
      <c r="J79" s="62"/>
      <c r="K79" s="62"/>
      <c r="L79" s="62"/>
      <c r="M79" s="63"/>
      <c r="N79" s="26"/>
    </row>
    <row r="80" spans="1:14" ht="20.149999999999999" customHeight="1" x14ac:dyDescent="0.3">
      <c r="A80" s="23"/>
      <c r="B80" s="64" t="str">
        <f>C1152</f>
        <v/>
      </c>
      <c r="C80" s="65"/>
      <c r="D80" s="65"/>
      <c r="E80" s="65"/>
      <c r="F80" s="65"/>
      <c r="G80" s="65"/>
      <c r="H80" s="65"/>
      <c r="I80" s="65"/>
      <c r="J80" s="65"/>
      <c r="K80" s="65"/>
      <c r="L80" s="65"/>
      <c r="M80" s="66"/>
      <c r="N80" s="26"/>
    </row>
    <row r="81" spans="1:14" ht="55" customHeight="1" x14ac:dyDescent="0.3">
      <c r="A81" s="23"/>
      <c r="B81" s="67" t="str">
        <f t="shared" ref="B81:B83" si="1">C1153</f>
        <v/>
      </c>
      <c r="C81" s="68"/>
      <c r="D81" s="68"/>
      <c r="E81" s="68"/>
      <c r="F81" s="68"/>
      <c r="G81" s="68"/>
      <c r="H81" s="68"/>
      <c r="I81" s="68"/>
      <c r="J81" s="68"/>
      <c r="K81" s="68"/>
      <c r="L81" s="68"/>
      <c r="M81" s="69"/>
      <c r="N81" s="26"/>
    </row>
    <row r="82" spans="1:14" ht="40" customHeight="1" x14ac:dyDescent="0.3">
      <c r="A82" s="23"/>
      <c r="B82" s="67" t="str">
        <f t="shared" si="1"/>
        <v/>
      </c>
      <c r="C82" s="68"/>
      <c r="D82" s="68"/>
      <c r="E82" s="68"/>
      <c r="F82" s="68"/>
      <c r="G82" s="68"/>
      <c r="H82" s="68"/>
      <c r="I82" s="68"/>
      <c r="J82" s="68"/>
      <c r="K82" s="68"/>
      <c r="L82" s="68"/>
      <c r="M82" s="69"/>
      <c r="N82" s="26"/>
    </row>
    <row r="83" spans="1:14" ht="20.149999999999999" customHeight="1" x14ac:dyDescent="0.3">
      <c r="A83" s="23"/>
      <c r="B83" s="70" t="str">
        <f t="shared" si="1"/>
        <v/>
      </c>
      <c r="C83" s="59"/>
      <c r="D83" s="59"/>
      <c r="E83" s="71" t="str">
        <f>D1155</f>
        <v/>
      </c>
      <c r="F83" s="59"/>
      <c r="G83" s="59"/>
      <c r="H83" s="59"/>
      <c r="I83" s="59"/>
      <c r="J83" s="59"/>
      <c r="K83" s="59"/>
      <c r="L83" s="59"/>
      <c r="M83" s="72"/>
      <c r="N83" s="26"/>
    </row>
    <row r="84" spans="1:14" ht="45" customHeight="1" x14ac:dyDescent="0.3">
      <c r="A84" s="23"/>
      <c r="B84" s="67" t="str">
        <f>F1155</f>
        <v/>
      </c>
      <c r="C84" s="68"/>
      <c r="D84" s="68"/>
      <c r="E84" s="68"/>
      <c r="F84" s="68"/>
      <c r="G84" s="68"/>
      <c r="H84" s="68"/>
      <c r="I84" s="68"/>
      <c r="J84" s="68"/>
      <c r="K84" s="68"/>
      <c r="L84" s="68"/>
      <c r="M84" s="69"/>
      <c r="N84" s="26"/>
    </row>
    <row r="85" spans="1:14" ht="20.149999999999999" customHeight="1" x14ac:dyDescent="0.3">
      <c r="A85" s="23"/>
      <c r="B85" s="70" t="str">
        <f>C1156</f>
        <v/>
      </c>
      <c r="C85" s="59"/>
      <c r="D85" s="59"/>
      <c r="E85" s="71" t="str">
        <f>D1156</f>
        <v/>
      </c>
      <c r="F85" s="59"/>
      <c r="G85" s="59"/>
      <c r="H85" s="59"/>
      <c r="I85" s="59"/>
      <c r="J85" s="59"/>
      <c r="K85" s="59"/>
      <c r="L85" s="59"/>
      <c r="M85" s="72"/>
      <c r="N85" s="26"/>
    </row>
    <row r="86" spans="1:14" ht="65.150000000000006" customHeight="1" x14ac:dyDescent="0.3">
      <c r="A86" s="23"/>
      <c r="B86" s="67" t="str">
        <f>F1156</f>
        <v/>
      </c>
      <c r="C86" s="68"/>
      <c r="D86" s="68"/>
      <c r="E86" s="68"/>
      <c r="F86" s="68"/>
      <c r="G86" s="68"/>
      <c r="H86" s="68"/>
      <c r="I86" s="68"/>
      <c r="J86" s="68"/>
      <c r="K86" s="68"/>
      <c r="L86" s="68"/>
      <c r="M86" s="69"/>
      <c r="N86" s="26"/>
    </row>
    <row r="87" spans="1:14" ht="20.149999999999999" customHeight="1" x14ac:dyDescent="0.3">
      <c r="A87" s="23"/>
      <c r="B87" s="73" t="str">
        <f>C1157</f>
        <v/>
      </c>
      <c r="C87" s="74"/>
      <c r="D87" s="74"/>
      <c r="E87" s="74"/>
      <c r="F87" s="74"/>
      <c r="G87" s="74"/>
      <c r="H87" s="74"/>
      <c r="I87" s="74"/>
      <c r="J87" s="74"/>
      <c r="K87" s="74"/>
      <c r="L87" s="74"/>
      <c r="M87" s="75"/>
      <c r="N87" s="26"/>
    </row>
    <row r="88" spans="1:14" ht="10" customHeight="1" x14ac:dyDescent="0.3">
      <c r="A88" s="23"/>
      <c r="B88" s="59"/>
      <c r="C88" s="59"/>
      <c r="D88" s="59"/>
      <c r="E88" s="59"/>
      <c r="F88" s="59"/>
      <c r="G88" s="59"/>
      <c r="H88" s="59"/>
      <c r="I88" s="59"/>
      <c r="J88" s="59"/>
      <c r="K88" s="59"/>
      <c r="L88" s="59"/>
      <c r="M88" s="59"/>
      <c r="N88" s="26"/>
    </row>
    <row r="89" spans="1:14" ht="5.15" customHeight="1" x14ac:dyDescent="0.3">
      <c r="A89" s="23"/>
      <c r="B89" s="59"/>
      <c r="C89" s="59"/>
      <c r="D89" s="59"/>
      <c r="E89" s="59"/>
      <c r="F89" s="59"/>
      <c r="G89" s="59"/>
      <c r="H89" s="59"/>
      <c r="I89" s="59"/>
      <c r="J89" s="59"/>
      <c r="K89" s="59"/>
      <c r="L89" s="59"/>
      <c r="M89" s="59"/>
      <c r="N89" s="26"/>
    </row>
    <row r="90" spans="1:14" ht="5.15" customHeight="1" x14ac:dyDescent="0.3">
      <c r="A90" s="36"/>
      <c r="B90" s="37"/>
      <c r="C90" s="37"/>
      <c r="D90" s="37"/>
      <c r="E90" s="37"/>
      <c r="F90" s="37"/>
      <c r="G90" s="37"/>
      <c r="H90" s="37"/>
      <c r="I90" s="37"/>
      <c r="J90" s="37"/>
      <c r="K90" s="37"/>
      <c r="L90" s="37"/>
      <c r="M90" s="37"/>
      <c r="N90" s="38"/>
    </row>
    <row r="91" spans="1:14" ht="55" customHeight="1" x14ac:dyDescent="0.3">
      <c r="A91" s="19" t="s">
        <v>6</v>
      </c>
      <c r="B91" s="39" t="s">
        <v>20</v>
      </c>
      <c r="C91" s="39"/>
      <c r="D91" s="39"/>
      <c r="E91" s="39"/>
      <c r="F91" s="40"/>
      <c r="G91" s="40"/>
      <c r="H91" s="40"/>
      <c r="I91" s="40"/>
      <c r="J91" s="41"/>
      <c r="K91" s="41"/>
      <c r="L91" s="41"/>
      <c r="M91" s="41"/>
      <c r="N91" s="21" t="s">
        <v>8</v>
      </c>
    </row>
    <row r="92" spans="1:14" ht="5.15" customHeight="1" x14ac:dyDescent="0.3">
      <c r="A92" s="15"/>
      <c r="B92" s="16"/>
      <c r="C92" s="16"/>
      <c r="D92" s="16"/>
      <c r="E92" s="16"/>
      <c r="F92" s="16"/>
      <c r="G92" s="16"/>
      <c r="H92" s="17"/>
      <c r="I92" s="16"/>
      <c r="J92" s="16"/>
      <c r="K92" s="16"/>
      <c r="L92" s="16"/>
      <c r="M92" s="16"/>
      <c r="N92" s="18"/>
    </row>
    <row r="93" spans="1:14" ht="5.15" customHeight="1" x14ac:dyDescent="0.3">
      <c r="A93" s="23"/>
      <c r="B93" s="24"/>
      <c r="C93" s="24"/>
      <c r="D93" s="24"/>
      <c r="E93" s="24"/>
      <c r="F93" s="24"/>
      <c r="G93" s="24"/>
      <c r="H93" s="25"/>
      <c r="I93" s="24"/>
      <c r="J93" s="24"/>
      <c r="K93" s="24"/>
      <c r="L93" s="24"/>
      <c r="M93" s="24"/>
      <c r="N93" s="26"/>
    </row>
    <row r="94" spans="1:14" ht="5.15" customHeight="1" thickBot="1" x14ac:dyDescent="0.35">
      <c r="A94" s="23"/>
      <c r="B94" s="42"/>
      <c r="C94" s="42"/>
      <c r="D94" s="42"/>
      <c r="E94" s="42"/>
      <c r="F94" s="42"/>
      <c r="G94" s="42"/>
      <c r="H94" s="42"/>
      <c r="I94" s="42"/>
      <c r="J94" s="42"/>
      <c r="K94" s="42"/>
      <c r="L94" s="42"/>
      <c r="M94" s="42"/>
      <c r="N94" s="26"/>
    </row>
    <row r="95" spans="1:14" ht="20.149999999999999" customHeight="1" thickTop="1" x14ac:dyDescent="0.3">
      <c r="A95" s="23"/>
      <c r="B95" s="43" t="s">
        <v>17</v>
      </c>
      <c r="C95" s="42"/>
      <c r="D95" s="42"/>
      <c r="E95" s="42"/>
      <c r="F95" s="44">
        <f>F55</f>
        <v>0</v>
      </c>
      <c r="G95" s="45"/>
      <c r="H95" s="45"/>
      <c r="I95" s="46"/>
      <c r="J95" s="47"/>
      <c r="K95" s="48" t="s">
        <v>18</v>
      </c>
      <c r="L95" s="49"/>
      <c r="M95" s="50"/>
      <c r="N95" s="26"/>
    </row>
    <row r="96" spans="1:14" ht="20.149999999999999" customHeight="1" thickBot="1" x14ac:dyDescent="0.35">
      <c r="A96" s="23"/>
      <c r="B96" s="43" t="s">
        <v>19</v>
      </c>
      <c r="C96" s="42"/>
      <c r="D96" s="42"/>
      <c r="E96" s="42"/>
      <c r="F96" s="44">
        <f>F56</f>
        <v>0</v>
      </c>
      <c r="G96" s="45"/>
      <c r="H96" s="45"/>
      <c r="I96" s="46"/>
      <c r="J96" s="47"/>
      <c r="K96" s="51"/>
      <c r="L96" s="52"/>
      <c r="M96" s="53"/>
      <c r="N96" s="26"/>
    </row>
    <row r="97" spans="1:54" ht="10" customHeight="1" thickTop="1" x14ac:dyDescent="0.3">
      <c r="A97" s="23"/>
      <c r="B97" s="24"/>
      <c r="C97" s="24"/>
      <c r="D97" s="24"/>
      <c r="E97" s="24"/>
      <c r="F97" s="24"/>
      <c r="G97" s="24"/>
      <c r="H97" s="25"/>
      <c r="I97" s="24"/>
      <c r="J97" s="24"/>
      <c r="K97" s="24"/>
      <c r="L97" s="24"/>
      <c r="M97" s="24"/>
      <c r="N97" s="26"/>
    </row>
    <row r="98" spans="1:54" ht="20.149999999999999" customHeight="1" x14ac:dyDescent="0.3">
      <c r="A98" s="23"/>
      <c r="B98" s="54" t="str">
        <f>F1175</f>
        <v>1. I felt fully seen and heard.</v>
      </c>
      <c r="C98" s="54"/>
      <c r="D98" s="54"/>
      <c r="E98" s="54"/>
      <c r="F98" s="54"/>
      <c r="G98" s="54"/>
      <c r="H98" s="54"/>
      <c r="I98" s="54"/>
      <c r="J98" s="54"/>
      <c r="K98" s="55"/>
      <c r="L98" s="56"/>
      <c r="M98" s="57"/>
      <c r="N98" s="26"/>
    </row>
    <row r="99" spans="1:54" ht="5.15" customHeight="1" x14ac:dyDescent="0.3">
      <c r="A99" s="23"/>
      <c r="B99" s="24"/>
      <c r="C99" s="24"/>
      <c r="D99" s="24"/>
      <c r="E99" s="24"/>
      <c r="F99" s="24"/>
      <c r="G99" s="24"/>
      <c r="H99" s="25"/>
      <c r="I99" s="24"/>
      <c r="J99" s="24"/>
      <c r="K99" s="24"/>
      <c r="L99" s="24"/>
      <c r="M99" s="24"/>
      <c r="N99" s="26"/>
      <c r="BB99" s="58"/>
    </row>
    <row r="100" spans="1:54" ht="20.149999999999999" customHeight="1" x14ac:dyDescent="0.3">
      <c r="A100" s="23"/>
      <c r="B100" s="54" t="str">
        <f>F1176</f>
        <v>2. They faithfully responded to all of my expressions of pain or discomfort.</v>
      </c>
      <c r="C100" s="54"/>
      <c r="D100" s="54"/>
      <c r="E100" s="54"/>
      <c r="F100" s="54"/>
      <c r="G100" s="54"/>
      <c r="H100" s="54"/>
      <c r="I100" s="54"/>
      <c r="J100" s="54"/>
      <c r="K100" s="55"/>
      <c r="L100" s="56"/>
      <c r="M100" s="57"/>
      <c r="N100" s="26"/>
      <c r="BB100" s="58"/>
    </row>
    <row r="101" spans="1:54" ht="5.15" customHeight="1" x14ac:dyDescent="0.3">
      <c r="A101" s="23"/>
      <c r="B101" s="24"/>
      <c r="C101" s="24"/>
      <c r="D101" s="24"/>
      <c r="E101" s="24"/>
      <c r="F101" s="24"/>
      <c r="G101" s="24"/>
      <c r="H101" s="25"/>
      <c r="I101" s="24"/>
      <c r="J101" s="24"/>
      <c r="K101" s="24"/>
      <c r="L101" s="24"/>
      <c r="M101" s="24"/>
      <c r="N101" s="26"/>
      <c r="BB101" s="58"/>
    </row>
    <row r="102" spans="1:54" ht="20.149999999999999" customHeight="1" x14ac:dyDescent="0.3">
      <c r="A102" s="23"/>
      <c r="B102" s="54" t="str">
        <f>F1177</f>
        <v>3. They put my personal wellbeing ahead of their institutional processes.</v>
      </c>
      <c r="C102" s="54"/>
      <c r="D102" s="54"/>
      <c r="E102" s="54"/>
      <c r="F102" s="54"/>
      <c r="G102" s="54"/>
      <c r="H102" s="54"/>
      <c r="I102" s="54"/>
      <c r="J102" s="54"/>
      <c r="K102" s="55"/>
      <c r="L102" s="56"/>
      <c r="M102" s="57"/>
      <c r="N102" s="26"/>
      <c r="BB102" s="58"/>
    </row>
    <row r="103" spans="1:54" ht="5.15" customHeight="1" x14ac:dyDescent="0.3">
      <c r="A103" s="23"/>
      <c r="B103" s="24"/>
      <c r="C103" s="24"/>
      <c r="D103" s="24"/>
      <c r="E103" s="24"/>
      <c r="F103" s="24"/>
      <c r="G103" s="24"/>
      <c r="H103" s="25"/>
      <c r="I103" s="24"/>
      <c r="J103" s="24"/>
      <c r="K103" s="24"/>
      <c r="L103" s="24"/>
      <c r="M103" s="24"/>
      <c r="N103" s="26"/>
      <c r="BB103" s="58"/>
    </row>
    <row r="104" spans="1:54" ht="20.149999999999999" customHeight="1" x14ac:dyDescent="0.3">
      <c r="A104" s="23"/>
      <c r="B104" s="54" t="str">
        <f>F1178</f>
        <v>4. Their actions and expressions were devoid of any microaggressions.</v>
      </c>
      <c r="C104" s="54"/>
      <c r="D104" s="54"/>
      <c r="E104" s="54"/>
      <c r="F104" s="54"/>
      <c r="G104" s="54"/>
      <c r="H104" s="54"/>
      <c r="I104" s="54"/>
      <c r="J104" s="54"/>
      <c r="K104" s="55"/>
      <c r="L104" s="56"/>
      <c r="M104" s="57"/>
      <c r="N104" s="26"/>
    </row>
    <row r="105" spans="1:54" ht="5.15" customHeight="1" x14ac:dyDescent="0.3">
      <c r="A105" s="23"/>
      <c r="B105" s="24"/>
      <c r="C105" s="24"/>
      <c r="D105" s="24"/>
      <c r="E105" s="24"/>
      <c r="F105" s="24"/>
      <c r="G105" s="24"/>
      <c r="H105" s="25"/>
      <c r="I105" s="24"/>
      <c r="J105" s="24"/>
      <c r="K105" s="24"/>
      <c r="L105" s="24"/>
      <c r="M105" s="24"/>
      <c r="N105" s="26"/>
    </row>
    <row r="106" spans="1:54" ht="20.149999999999999" customHeight="1" x14ac:dyDescent="0.3">
      <c r="A106" s="23"/>
      <c r="B106" s="54" t="str">
        <f>F1179</f>
        <v>5. They asked me how they could be more culturally sensitive.</v>
      </c>
      <c r="C106" s="54"/>
      <c r="D106" s="54"/>
      <c r="E106" s="54"/>
      <c r="F106" s="54"/>
      <c r="G106" s="54"/>
      <c r="H106" s="54"/>
      <c r="I106" s="54"/>
      <c r="J106" s="54"/>
      <c r="K106" s="55"/>
      <c r="L106" s="56"/>
      <c r="M106" s="57"/>
      <c r="N106" s="26"/>
    </row>
    <row r="107" spans="1:54" ht="5.15" customHeight="1" x14ac:dyDescent="0.3">
      <c r="A107" s="23"/>
      <c r="B107" s="24"/>
      <c r="C107" s="24"/>
      <c r="D107" s="24"/>
      <c r="E107" s="24"/>
      <c r="F107" s="24"/>
      <c r="G107" s="24"/>
      <c r="H107" s="25"/>
      <c r="I107" s="24"/>
      <c r="J107" s="24"/>
      <c r="K107" s="24"/>
      <c r="L107" s="24"/>
      <c r="M107" s="24"/>
      <c r="N107" s="26"/>
    </row>
    <row r="108" spans="1:54" ht="20.149999999999999" customHeight="1" x14ac:dyDescent="0.3">
      <c r="A108" s="23"/>
      <c r="B108" s="54" t="str">
        <f>F1180</f>
        <v>6. They did not exploit my vulnerability to their professional authority.</v>
      </c>
      <c r="C108" s="54"/>
      <c r="D108" s="54"/>
      <c r="E108" s="54"/>
      <c r="F108" s="54"/>
      <c r="G108" s="54"/>
      <c r="H108" s="54"/>
      <c r="I108" s="54"/>
      <c r="J108" s="54"/>
      <c r="K108" s="55"/>
      <c r="L108" s="56"/>
      <c r="M108" s="57"/>
      <c r="N108" s="26"/>
    </row>
    <row r="109" spans="1:54" ht="5.15" customHeight="1" x14ac:dyDescent="0.3">
      <c r="A109" s="23"/>
      <c r="B109" s="59"/>
      <c r="C109" s="59"/>
      <c r="D109" s="59"/>
      <c r="E109" s="59"/>
      <c r="F109" s="59"/>
      <c r="G109" s="59"/>
      <c r="H109" s="59"/>
      <c r="I109" s="59"/>
      <c r="J109" s="59"/>
      <c r="K109" s="59"/>
      <c r="L109" s="59"/>
      <c r="M109" s="59"/>
      <c r="N109" s="26"/>
    </row>
    <row r="110" spans="1:54" ht="20.149999999999999" customHeight="1" x14ac:dyDescent="0.3">
      <c r="A110" s="23"/>
      <c r="B110" s="54" t="str">
        <f>F1181</f>
        <v>7. I never had to give up my autonomy to fit their processes.</v>
      </c>
      <c r="C110" s="54"/>
      <c r="D110" s="54"/>
      <c r="E110" s="54"/>
      <c r="F110" s="54"/>
      <c r="G110" s="54"/>
      <c r="H110" s="54"/>
      <c r="I110" s="54"/>
      <c r="J110" s="54"/>
      <c r="K110" s="55"/>
      <c r="L110" s="56"/>
      <c r="M110" s="57"/>
      <c r="N110" s="26"/>
    </row>
    <row r="111" spans="1:54" ht="5.15" customHeight="1" x14ac:dyDescent="0.3">
      <c r="A111" s="23"/>
      <c r="B111" s="59"/>
      <c r="C111" s="59"/>
      <c r="D111" s="59"/>
      <c r="E111" s="59"/>
      <c r="F111" s="59"/>
      <c r="G111" s="59"/>
      <c r="H111" s="59"/>
      <c r="I111" s="59"/>
      <c r="J111" s="59"/>
      <c r="K111" s="59"/>
      <c r="L111" s="59"/>
      <c r="M111" s="59"/>
      <c r="N111" s="26"/>
    </row>
    <row r="112" spans="1:54" ht="20.149999999999999" customHeight="1" x14ac:dyDescent="0.3">
      <c r="A112" s="23"/>
      <c r="B112" s="54" t="str">
        <f>F1182</f>
        <v>8. Staff appeared to be culturally diverse.</v>
      </c>
      <c r="C112" s="54"/>
      <c r="D112" s="54"/>
      <c r="E112" s="54"/>
      <c r="F112" s="54"/>
      <c r="G112" s="54"/>
      <c r="H112" s="54"/>
      <c r="I112" s="54"/>
      <c r="J112" s="54"/>
      <c r="K112" s="55"/>
      <c r="L112" s="56"/>
      <c r="M112" s="57"/>
      <c r="N112" s="26"/>
    </row>
    <row r="113" spans="1:14" ht="5.15" customHeight="1" x14ac:dyDescent="0.3">
      <c r="A113" s="23"/>
      <c r="B113" s="59"/>
      <c r="C113" s="59"/>
      <c r="D113" s="59"/>
      <c r="E113" s="59"/>
      <c r="F113" s="59"/>
      <c r="G113" s="59"/>
      <c r="H113" s="59"/>
      <c r="I113" s="59"/>
      <c r="J113" s="59"/>
      <c r="K113" s="59"/>
      <c r="L113" s="59"/>
      <c r="M113" s="59"/>
      <c r="N113" s="26"/>
    </row>
    <row r="114" spans="1:14" ht="20.149999999999999" customHeight="1" x14ac:dyDescent="0.3">
      <c r="A114" s="23"/>
      <c r="B114" s="54" t="str">
        <f>F1183</f>
        <v>9. They effectively accommodated my linguistic barrier.</v>
      </c>
      <c r="C114" s="54"/>
      <c r="D114" s="54"/>
      <c r="E114" s="54"/>
      <c r="F114" s="54"/>
      <c r="G114" s="54"/>
      <c r="H114" s="54"/>
      <c r="I114" s="54"/>
      <c r="J114" s="54"/>
      <c r="K114" s="55"/>
      <c r="L114" s="56"/>
      <c r="M114" s="57"/>
      <c r="N114" s="26"/>
    </row>
    <row r="115" spans="1:14" ht="5.15" customHeight="1" x14ac:dyDescent="0.3">
      <c r="A115" s="23"/>
      <c r="B115" s="59"/>
      <c r="C115" s="59"/>
      <c r="D115" s="59"/>
      <c r="E115" s="59"/>
      <c r="F115" s="59"/>
      <c r="G115" s="59"/>
      <c r="H115" s="59"/>
      <c r="I115" s="59"/>
      <c r="J115" s="59"/>
      <c r="K115" s="59"/>
      <c r="L115" s="59"/>
      <c r="M115" s="59"/>
      <c r="N115" s="26"/>
    </row>
    <row r="116" spans="1:14" ht="20.149999999999999" customHeight="1" x14ac:dyDescent="0.3">
      <c r="A116" s="23"/>
      <c r="B116" s="54" t="str">
        <f>F1184</f>
        <v>10. I was offered billing options appropriate to my cultural values.</v>
      </c>
      <c r="C116" s="54"/>
      <c r="D116" s="54"/>
      <c r="E116" s="54"/>
      <c r="F116" s="54"/>
      <c r="G116" s="54"/>
      <c r="H116" s="54"/>
      <c r="I116" s="54"/>
      <c r="J116" s="54"/>
      <c r="K116" s="55"/>
      <c r="L116" s="56"/>
      <c r="M116" s="57"/>
      <c r="N116" s="26"/>
    </row>
    <row r="117" spans="1:14" ht="10" customHeight="1" x14ac:dyDescent="0.3">
      <c r="A117" s="23"/>
      <c r="B117" s="59"/>
      <c r="C117" s="59"/>
      <c r="D117" s="59"/>
      <c r="E117" s="59"/>
      <c r="F117" s="59"/>
      <c r="G117" s="59"/>
      <c r="H117" s="59"/>
      <c r="I117" s="59"/>
      <c r="J117" s="59"/>
      <c r="K117" s="59"/>
      <c r="L117" s="59"/>
      <c r="M117" s="59"/>
      <c r="N117" s="26"/>
    </row>
    <row r="118" spans="1:14" ht="15" customHeight="1" x14ac:dyDescent="0.3">
      <c r="A118" s="23"/>
      <c r="B118" s="60" t="str">
        <f>B1188</f>
        <v/>
      </c>
      <c r="C118" s="60"/>
      <c r="D118" s="60"/>
      <c r="E118" s="60"/>
      <c r="F118" s="60"/>
      <c r="G118" s="60"/>
      <c r="H118" s="60"/>
      <c r="I118" s="60"/>
      <c r="J118" s="60"/>
      <c r="K118" s="60"/>
      <c r="L118" s="60"/>
      <c r="M118" s="60"/>
      <c r="N118" s="26"/>
    </row>
    <row r="119" spans="1:14" ht="10" customHeight="1" x14ac:dyDescent="0.3">
      <c r="A119" s="23"/>
      <c r="B119" s="61"/>
      <c r="C119" s="62"/>
      <c r="D119" s="62"/>
      <c r="E119" s="62"/>
      <c r="F119" s="62"/>
      <c r="G119" s="62"/>
      <c r="H119" s="62"/>
      <c r="I119" s="62"/>
      <c r="J119" s="62"/>
      <c r="K119" s="62"/>
      <c r="L119" s="62"/>
      <c r="M119" s="63"/>
      <c r="N119" s="26"/>
    </row>
    <row r="120" spans="1:14" ht="20" customHeight="1" x14ac:dyDescent="0.3">
      <c r="A120" s="23"/>
      <c r="B120" s="76" t="str">
        <f>C1192</f>
        <v xml:space="preserve">We provide this helpful feedback to you, the recipient, to improve your cultural competency. </v>
      </c>
      <c r="C120" s="77"/>
      <c r="D120" s="77"/>
      <c r="E120" s="77"/>
      <c r="F120" s="77"/>
      <c r="G120" s="77"/>
      <c r="H120" s="77"/>
      <c r="I120" s="77"/>
      <c r="J120" s="77"/>
      <c r="K120" s="77"/>
      <c r="L120" s="77"/>
      <c r="M120" s="78"/>
      <c r="N120" s="26"/>
    </row>
    <row r="121" spans="1:14" ht="20" customHeight="1" x14ac:dyDescent="0.3">
      <c r="A121" s="23"/>
      <c r="B121" s="79" t="s">
        <v>21</v>
      </c>
      <c r="C121" s="80"/>
      <c r="D121" s="80"/>
      <c r="E121" s="80"/>
      <c r="F121" s="80"/>
      <c r="G121" s="80"/>
      <c r="H121" s="80"/>
      <c r="I121" s="80"/>
      <c r="J121" s="80"/>
      <c r="K121" s="80"/>
      <c r="L121" s="80"/>
      <c r="M121" s="81"/>
      <c r="N121" s="26"/>
    </row>
    <row r="122" spans="1:14" ht="20" customHeight="1" thickBot="1" x14ac:dyDescent="0.35">
      <c r="A122" s="23"/>
      <c r="B122" s="79" t="s">
        <v>22</v>
      </c>
      <c r="C122" s="80"/>
      <c r="D122" s="80"/>
      <c r="E122" s="80"/>
      <c r="F122" s="80"/>
      <c r="G122" s="80"/>
      <c r="H122" s="80"/>
      <c r="I122" s="80"/>
      <c r="J122" s="80"/>
      <c r="K122" s="80"/>
      <c r="L122" s="80"/>
      <c r="M122" s="81"/>
      <c r="N122" s="26"/>
    </row>
    <row r="123" spans="1:14" ht="30" customHeight="1" thickTop="1" x14ac:dyDescent="0.3">
      <c r="A123" s="23"/>
      <c r="B123" s="82" t="s">
        <v>23</v>
      </c>
      <c r="C123" s="83"/>
      <c r="D123" s="83"/>
      <c r="E123" s="84" t="s">
        <v>24</v>
      </c>
      <c r="F123" s="85"/>
      <c r="G123" s="85"/>
      <c r="H123" s="86"/>
      <c r="I123" s="87" t="s">
        <v>25</v>
      </c>
      <c r="J123" s="88"/>
      <c r="K123" s="88"/>
      <c r="L123" s="88"/>
      <c r="M123" s="89"/>
      <c r="N123" s="26"/>
    </row>
    <row r="124" spans="1:14" ht="55" customHeight="1" thickBot="1" x14ac:dyDescent="0.35">
      <c r="A124" s="23"/>
      <c r="B124" s="90"/>
      <c r="C124" s="24"/>
      <c r="D124" s="24"/>
      <c r="E124" s="91" t="s">
        <v>26</v>
      </c>
      <c r="F124" s="92"/>
      <c r="G124" s="92"/>
      <c r="H124" s="93"/>
      <c r="I124" s="94" t="s">
        <v>27</v>
      </c>
      <c r="J124" s="95"/>
      <c r="K124" s="95"/>
      <c r="L124" s="95"/>
      <c r="M124" s="96"/>
      <c r="N124" s="26"/>
    </row>
    <row r="125" spans="1:14" ht="10" customHeight="1" thickTop="1" x14ac:dyDescent="0.3">
      <c r="A125" s="23"/>
      <c r="B125" s="90"/>
      <c r="C125" s="24"/>
      <c r="D125" s="24"/>
      <c r="E125" s="24"/>
      <c r="F125" s="24"/>
      <c r="G125" s="24"/>
      <c r="H125" s="24"/>
      <c r="I125" s="24"/>
      <c r="J125" s="24"/>
      <c r="K125" s="24"/>
      <c r="L125" s="24"/>
      <c r="M125" s="97"/>
      <c r="N125" s="26"/>
    </row>
    <row r="126" spans="1:14" ht="20.149999999999999" customHeight="1" x14ac:dyDescent="0.3">
      <c r="A126" s="23"/>
      <c r="B126" s="70"/>
      <c r="C126" s="59"/>
      <c r="D126" s="59"/>
      <c r="E126" s="98"/>
      <c r="F126" s="99"/>
      <c r="G126" s="99"/>
      <c r="H126" s="99"/>
      <c r="I126" s="99"/>
      <c r="J126" s="99"/>
      <c r="K126" s="99"/>
      <c r="L126" s="100"/>
      <c r="M126" s="72"/>
      <c r="N126" s="26"/>
    </row>
    <row r="127" spans="1:14" ht="10" customHeight="1" x14ac:dyDescent="0.3">
      <c r="A127" s="23"/>
      <c r="B127" s="70"/>
      <c r="C127" s="59"/>
      <c r="D127" s="59"/>
      <c r="E127" s="59"/>
      <c r="F127" s="59"/>
      <c r="G127" s="59"/>
      <c r="H127" s="59"/>
      <c r="I127" s="59"/>
      <c r="J127" s="59"/>
      <c r="K127" s="59"/>
      <c r="L127" s="59"/>
      <c r="M127" s="72"/>
      <c r="N127" s="26"/>
    </row>
    <row r="128" spans="1:14" ht="65.150000000000006" customHeight="1" x14ac:dyDescent="0.3">
      <c r="A128" s="23"/>
      <c r="B128" s="79" t="str">
        <f>C1202</f>
        <v>Select one of these two services, Standard or Competitive Competence, to best improve your efficacy serving diverse patients.We can then offer a testimonial of your improved responsiveness to diverse clients.</v>
      </c>
      <c r="C128" s="80"/>
      <c r="D128" s="80"/>
      <c r="E128" s="80"/>
      <c r="F128" s="80"/>
      <c r="G128" s="80"/>
      <c r="H128" s="80"/>
      <c r="I128" s="80"/>
      <c r="J128" s="80"/>
      <c r="K128" s="80"/>
      <c r="L128" s="80"/>
      <c r="M128" s="81"/>
      <c r="N128" s="26"/>
    </row>
    <row r="129" spans="1:54" ht="20.149999999999999" customHeight="1" x14ac:dyDescent="0.3">
      <c r="A129" s="23"/>
      <c r="B129" s="73"/>
      <c r="C129" s="74"/>
      <c r="D129" s="74"/>
      <c r="E129" s="74"/>
      <c r="F129" s="74"/>
      <c r="G129" s="74"/>
      <c r="H129" s="74"/>
      <c r="I129" s="74"/>
      <c r="J129" s="74"/>
      <c r="K129" s="74"/>
      <c r="L129" s="74"/>
      <c r="M129" s="75"/>
      <c r="N129" s="26"/>
    </row>
    <row r="130" spans="1:54" ht="25" customHeight="1" x14ac:dyDescent="0.3">
      <c r="A130" s="23"/>
      <c r="B130" s="59"/>
      <c r="C130" s="59"/>
      <c r="D130" s="59"/>
      <c r="E130" s="59"/>
      <c r="F130" s="59"/>
      <c r="G130" s="59"/>
      <c r="H130" s="59"/>
      <c r="I130" s="59"/>
      <c r="J130" s="59"/>
      <c r="K130" s="59"/>
      <c r="L130" s="59"/>
      <c r="M130" s="59"/>
      <c r="N130" s="26"/>
    </row>
    <row r="131" spans="1:54" ht="5.15" customHeight="1" x14ac:dyDescent="0.3">
      <c r="A131" s="23"/>
      <c r="B131" s="59"/>
      <c r="C131" s="59"/>
      <c r="D131" s="59"/>
      <c r="E131" s="59"/>
      <c r="F131" s="59"/>
      <c r="G131" s="59"/>
      <c r="H131" s="59"/>
      <c r="I131" s="59"/>
      <c r="J131" s="59"/>
      <c r="K131" s="59"/>
      <c r="L131" s="59"/>
      <c r="M131" s="59"/>
      <c r="N131" s="26"/>
    </row>
    <row r="132" spans="1:54" ht="5.15" customHeight="1" x14ac:dyDescent="0.3">
      <c r="A132" s="36"/>
      <c r="B132" s="37"/>
      <c r="C132" s="37"/>
      <c r="D132" s="37"/>
      <c r="E132" s="37"/>
      <c r="F132" s="37"/>
      <c r="G132" s="37"/>
      <c r="H132" s="37"/>
      <c r="I132" s="37"/>
      <c r="J132" s="37"/>
      <c r="K132" s="37"/>
      <c r="L132" s="37"/>
      <c r="M132" s="37"/>
      <c r="N132" s="38"/>
    </row>
    <row r="133" spans="1:54" ht="55" customHeight="1" x14ac:dyDescent="0.3">
      <c r="A133" s="19" t="s">
        <v>6</v>
      </c>
      <c r="B133" s="39" t="s">
        <v>28</v>
      </c>
      <c r="C133" s="39"/>
      <c r="D133" s="39"/>
      <c r="E133" s="39"/>
      <c r="F133" s="40"/>
      <c r="G133" s="40"/>
      <c r="H133" s="40"/>
      <c r="I133" s="40"/>
      <c r="J133" s="41"/>
      <c r="K133" s="41"/>
      <c r="L133" s="41"/>
      <c r="M133" s="41"/>
      <c r="N133" s="21" t="s">
        <v>8</v>
      </c>
    </row>
    <row r="134" spans="1:54" ht="5.15" customHeight="1" x14ac:dyDescent="0.3">
      <c r="A134" s="15"/>
      <c r="B134" s="16"/>
      <c r="C134" s="16"/>
      <c r="D134" s="16"/>
      <c r="E134" s="16"/>
      <c r="F134" s="16"/>
      <c r="G134" s="16"/>
      <c r="H134" s="17"/>
      <c r="I134" s="16"/>
      <c r="J134" s="16"/>
      <c r="K134" s="16"/>
      <c r="L134" s="16"/>
      <c r="M134" s="16"/>
      <c r="N134" s="18"/>
    </row>
    <row r="135" spans="1:54" ht="5.15" customHeight="1" x14ac:dyDescent="0.3">
      <c r="A135" s="23"/>
      <c r="B135" s="24"/>
      <c r="C135" s="24"/>
      <c r="D135" s="24"/>
      <c r="E135" s="24"/>
      <c r="F135" s="24"/>
      <c r="G135" s="24"/>
      <c r="H135" s="25"/>
      <c r="I135" s="24"/>
      <c r="J135" s="24"/>
      <c r="K135" s="24"/>
      <c r="L135" s="24"/>
      <c r="M135" s="24"/>
      <c r="N135" s="26"/>
    </row>
    <row r="136" spans="1:54" ht="5.15" customHeight="1" thickBot="1" x14ac:dyDescent="0.35">
      <c r="A136" s="23"/>
      <c r="B136" s="42"/>
      <c r="C136" s="42"/>
      <c r="D136" s="42"/>
      <c r="E136" s="42"/>
      <c r="F136" s="42"/>
      <c r="G136" s="42"/>
      <c r="H136" s="42"/>
      <c r="I136" s="42"/>
      <c r="J136" s="42"/>
      <c r="K136" s="42"/>
      <c r="L136" s="42"/>
      <c r="M136" s="42"/>
      <c r="N136" s="26"/>
    </row>
    <row r="137" spans="1:54" ht="20.149999999999999" customHeight="1" thickTop="1" x14ac:dyDescent="0.3">
      <c r="A137" s="23"/>
      <c r="B137" s="43" t="s">
        <v>17</v>
      </c>
      <c r="C137" s="42"/>
      <c r="D137" s="42"/>
      <c r="E137" s="42"/>
      <c r="F137" s="44">
        <f>F95</f>
        <v>0</v>
      </c>
      <c r="G137" s="45"/>
      <c r="H137" s="45"/>
      <c r="I137" s="46"/>
      <c r="J137" s="47"/>
      <c r="K137" s="48" t="s">
        <v>18</v>
      </c>
      <c r="L137" s="49"/>
      <c r="M137" s="50"/>
      <c r="N137" s="26"/>
    </row>
    <row r="138" spans="1:54" ht="20.149999999999999" customHeight="1" thickBot="1" x14ac:dyDescent="0.35">
      <c r="A138" s="23"/>
      <c r="B138" s="43" t="s">
        <v>19</v>
      </c>
      <c r="C138" s="42"/>
      <c r="D138" s="42"/>
      <c r="E138" s="42"/>
      <c r="F138" s="44">
        <f>F96</f>
        <v>0</v>
      </c>
      <c r="G138" s="45"/>
      <c r="H138" s="45"/>
      <c r="I138" s="46"/>
      <c r="J138" s="47"/>
      <c r="K138" s="51"/>
      <c r="L138" s="52"/>
      <c r="M138" s="53"/>
      <c r="N138" s="26"/>
    </row>
    <row r="139" spans="1:54" ht="10" customHeight="1" thickTop="1" x14ac:dyDescent="0.3">
      <c r="A139" s="23"/>
      <c r="B139" s="24"/>
      <c r="C139" s="24"/>
      <c r="D139" s="24"/>
      <c r="E139" s="24"/>
      <c r="F139" s="24"/>
      <c r="G139" s="24"/>
      <c r="H139" s="25"/>
      <c r="I139" s="24"/>
      <c r="J139" s="24"/>
      <c r="K139" s="24"/>
      <c r="L139" s="24"/>
      <c r="M139" s="24"/>
      <c r="N139" s="26"/>
    </row>
    <row r="140" spans="1:54" ht="20.149999999999999" customHeight="1" x14ac:dyDescent="0.3">
      <c r="A140" s="23"/>
      <c r="B140" s="54" t="str">
        <f>F1212</f>
        <v>1. I felt fully seen and heard.</v>
      </c>
      <c r="C140" s="54"/>
      <c r="D140" s="54"/>
      <c r="E140" s="54"/>
      <c r="F140" s="54"/>
      <c r="G140" s="54"/>
      <c r="H140" s="54"/>
      <c r="I140" s="54"/>
      <c r="J140" s="54"/>
      <c r="K140" s="55"/>
      <c r="L140" s="56"/>
      <c r="M140" s="57"/>
      <c r="N140" s="26"/>
    </row>
    <row r="141" spans="1:54" ht="5.15" customHeight="1" x14ac:dyDescent="0.3">
      <c r="A141" s="23"/>
      <c r="B141" s="24"/>
      <c r="C141" s="24"/>
      <c r="D141" s="24"/>
      <c r="E141" s="24"/>
      <c r="F141" s="24"/>
      <c r="G141" s="24"/>
      <c r="H141" s="25"/>
      <c r="I141" s="24"/>
      <c r="J141" s="24"/>
      <c r="K141" s="24"/>
      <c r="L141" s="24"/>
      <c r="M141" s="24"/>
      <c r="N141" s="26"/>
      <c r="BB141" s="58"/>
    </row>
    <row r="142" spans="1:54" ht="20.149999999999999" customHeight="1" x14ac:dyDescent="0.3">
      <c r="A142" s="23"/>
      <c r="B142" s="54" t="str">
        <f>F1213</f>
        <v>2. They faithfully responded to all of my expressions of pain or discomfort.</v>
      </c>
      <c r="C142" s="54"/>
      <c r="D142" s="54"/>
      <c r="E142" s="54"/>
      <c r="F142" s="54"/>
      <c r="G142" s="54"/>
      <c r="H142" s="54"/>
      <c r="I142" s="54"/>
      <c r="J142" s="54"/>
      <c r="K142" s="55"/>
      <c r="L142" s="56"/>
      <c r="M142" s="57"/>
      <c r="N142" s="26"/>
      <c r="BB142" s="58"/>
    </row>
    <row r="143" spans="1:54" ht="5.15" customHeight="1" x14ac:dyDescent="0.3">
      <c r="A143" s="23"/>
      <c r="B143" s="24"/>
      <c r="C143" s="24"/>
      <c r="D143" s="24"/>
      <c r="E143" s="24"/>
      <c r="F143" s="24"/>
      <c r="G143" s="24"/>
      <c r="H143" s="25"/>
      <c r="I143" s="24"/>
      <c r="J143" s="24"/>
      <c r="K143" s="24"/>
      <c r="L143" s="24"/>
      <c r="M143" s="24"/>
      <c r="N143" s="26"/>
      <c r="BB143" s="58"/>
    </row>
    <row r="144" spans="1:54" ht="20.149999999999999" customHeight="1" x14ac:dyDescent="0.3">
      <c r="A144" s="23"/>
      <c r="B144" s="54" t="str">
        <f>F1214</f>
        <v>3. They put my personal wellbeing ahead of their institutional processes.</v>
      </c>
      <c r="C144" s="54"/>
      <c r="D144" s="54"/>
      <c r="E144" s="54"/>
      <c r="F144" s="54"/>
      <c r="G144" s="54"/>
      <c r="H144" s="54"/>
      <c r="I144" s="54"/>
      <c r="J144" s="54"/>
      <c r="K144" s="55"/>
      <c r="L144" s="56"/>
      <c r="M144" s="57"/>
      <c r="N144" s="26"/>
      <c r="BB144" s="58"/>
    </row>
    <row r="145" spans="1:54" ht="5.15" customHeight="1" x14ac:dyDescent="0.3">
      <c r="A145" s="23"/>
      <c r="B145" s="24"/>
      <c r="C145" s="24"/>
      <c r="D145" s="24"/>
      <c r="E145" s="24"/>
      <c r="F145" s="24"/>
      <c r="G145" s="24"/>
      <c r="H145" s="25"/>
      <c r="I145" s="24"/>
      <c r="J145" s="24"/>
      <c r="K145" s="24"/>
      <c r="L145" s="24"/>
      <c r="M145" s="24"/>
      <c r="N145" s="26"/>
      <c r="BB145" s="58"/>
    </row>
    <row r="146" spans="1:54" ht="20.149999999999999" customHeight="1" x14ac:dyDescent="0.3">
      <c r="A146" s="23"/>
      <c r="B146" s="54" t="str">
        <f>F1215</f>
        <v>4. Their actions and expressions were devoid of any microaggressions.</v>
      </c>
      <c r="C146" s="54"/>
      <c r="D146" s="54"/>
      <c r="E146" s="54"/>
      <c r="F146" s="54"/>
      <c r="G146" s="54"/>
      <c r="H146" s="54"/>
      <c r="I146" s="54"/>
      <c r="J146" s="54"/>
      <c r="K146" s="55"/>
      <c r="L146" s="56"/>
      <c r="M146" s="57"/>
      <c r="N146" s="26"/>
    </row>
    <row r="147" spans="1:54" ht="5.15" customHeight="1" x14ac:dyDescent="0.3">
      <c r="A147" s="23"/>
      <c r="B147" s="24"/>
      <c r="C147" s="24"/>
      <c r="D147" s="24"/>
      <c r="E147" s="24"/>
      <c r="F147" s="24"/>
      <c r="G147" s="24"/>
      <c r="H147" s="25"/>
      <c r="I147" s="24"/>
      <c r="J147" s="24"/>
      <c r="K147" s="24"/>
      <c r="L147" s="24"/>
      <c r="M147" s="24"/>
      <c r="N147" s="26"/>
    </row>
    <row r="148" spans="1:54" ht="20.149999999999999" customHeight="1" x14ac:dyDescent="0.3">
      <c r="A148" s="23"/>
      <c r="B148" s="54" t="str">
        <f>F1216</f>
        <v>5. They asked me how they could be more culturally sensitive.</v>
      </c>
      <c r="C148" s="54"/>
      <c r="D148" s="54"/>
      <c r="E148" s="54"/>
      <c r="F148" s="54"/>
      <c r="G148" s="54"/>
      <c r="H148" s="54"/>
      <c r="I148" s="54"/>
      <c r="J148" s="54"/>
      <c r="K148" s="55"/>
      <c r="L148" s="56"/>
      <c r="M148" s="57"/>
      <c r="N148" s="26"/>
    </row>
    <row r="149" spans="1:54" ht="5.15" customHeight="1" x14ac:dyDescent="0.3">
      <c r="A149" s="23"/>
      <c r="B149" s="24"/>
      <c r="C149" s="24"/>
      <c r="D149" s="24"/>
      <c r="E149" s="24"/>
      <c r="F149" s="24"/>
      <c r="G149" s="24"/>
      <c r="H149" s="25"/>
      <c r="I149" s="24"/>
      <c r="J149" s="24"/>
      <c r="K149" s="24"/>
      <c r="L149" s="24"/>
      <c r="M149" s="24"/>
      <c r="N149" s="26"/>
    </row>
    <row r="150" spans="1:54" ht="20.149999999999999" customHeight="1" x14ac:dyDescent="0.3">
      <c r="A150" s="23"/>
      <c r="B150" s="54" t="str">
        <f>F1217</f>
        <v>6. They did not exploit my vulnerability to their professional authority.</v>
      </c>
      <c r="C150" s="54"/>
      <c r="D150" s="54"/>
      <c r="E150" s="54"/>
      <c r="F150" s="54"/>
      <c r="G150" s="54"/>
      <c r="H150" s="54"/>
      <c r="I150" s="54"/>
      <c r="J150" s="54"/>
      <c r="K150" s="55"/>
      <c r="L150" s="56"/>
      <c r="M150" s="57"/>
      <c r="N150" s="26"/>
    </row>
    <row r="151" spans="1:54" ht="5.15" customHeight="1" x14ac:dyDescent="0.3">
      <c r="A151" s="23"/>
      <c r="B151" s="59"/>
      <c r="C151" s="59"/>
      <c r="D151" s="59"/>
      <c r="E151" s="59"/>
      <c r="F151" s="59"/>
      <c r="G151" s="59"/>
      <c r="H151" s="59"/>
      <c r="I151" s="59"/>
      <c r="J151" s="59"/>
      <c r="K151" s="59"/>
      <c r="L151" s="59"/>
      <c r="M151" s="59"/>
      <c r="N151" s="26"/>
    </row>
    <row r="152" spans="1:54" ht="20.149999999999999" customHeight="1" x14ac:dyDescent="0.3">
      <c r="A152" s="23"/>
      <c r="B152" s="54" t="str">
        <f>F1218</f>
        <v>7. I never had to give up my autonomy to fit their processes.</v>
      </c>
      <c r="C152" s="54"/>
      <c r="D152" s="54"/>
      <c r="E152" s="54"/>
      <c r="F152" s="54"/>
      <c r="G152" s="54"/>
      <c r="H152" s="54"/>
      <c r="I152" s="54"/>
      <c r="J152" s="54"/>
      <c r="K152" s="55"/>
      <c r="L152" s="56"/>
      <c r="M152" s="57"/>
      <c r="N152" s="26"/>
    </row>
    <row r="153" spans="1:54" ht="5.15" customHeight="1" x14ac:dyDescent="0.3">
      <c r="A153" s="23"/>
      <c r="B153" s="59"/>
      <c r="C153" s="59"/>
      <c r="D153" s="59"/>
      <c r="E153" s="59"/>
      <c r="F153" s="59"/>
      <c r="G153" s="59"/>
      <c r="H153" s="59"/>
      <c r="I153" s="59"/>
      <c r="J153" s="59"/>
      <c r="K153" s="59"/>
      <c r="L153" s="59"/>
      <c r="M153" s="59"/>
      <c r="N153" s="26"/>
    </row>
    <row r="154" spans="1:54" ht="20.149999999999999" customHeight="1" x14ac:dyDescent="0.3">
      <c r="A154" s="23"/>
      <c r="B154" s="54" t="str">
        <f>F1219</f>
        <v>8. Staff appeared to be culturally diverse.</v>
      </c>
      <c r="C154" s="54"/>
      <c r="D154" s="54"/>
      <c r="E154" s="54"/>
      <c r="F154" s="54"/>
      <c r="G154" s="54"/>
      <c r="H154" s="54"/>
      <c r="I154" s="54"/>
      <c r="J154" s="54"/>
      <c r="K154" s="55"/>
      <c r="L154" s="56"/>
      <c r="M154" s="57"/>
      <c r="N154" s="26"/>
    </row>
    <row r="155" spans="1:54" ht="5.15" customHeight="1" x14ac:dyDescent="0.3">
      <c r="A155" s="23"/>
      <c r="B155" s="59"/>
      <c r="C155" s="59"/>
      <c r="D155" s="59"/>
      <c r="E155" s="59"/>
      <c r="F155" s="59"/>
      <c r="G155" s="59"/>
      <c r="H155" s="59"/>
      <c r="I155" s="59"/>
      <c r="J155" s="59"/>
      <c r="K155" s="59"/>
      <c r="L155" s="59"/>
      <c r="M155" s="59"/>
      <c r="N155" s="26"/>
    </row>
    <row r="156" spans="1:54" ht="20.149999999999999" customHeight="1" x14ac:dyDescent="0.3">
      <c r="A156" s="23"/>
      <c r="B156" s="54" t="str">
        <f>F1220</f>
        <v>9. They effectively accommodated my linguistic barrier.</v>
      </c>
      <c r="C156" s="54"/>
      <c r="D156" s="54"/>
      <c r="E156" s="54"/>
      <c r="F156" s="54"/>
      <c r="G156" s="54"/>
      <c r="H156" s="54"/>
      <c r="I156" s="54"/>
      <c r="J156" s="54"/>
      <c r="K156" s="55"/>
      <c r="L156" s="56"/>
      <c r="M156" s="57"/>
      <c r="N156" s="26"/>
    </row>
    <row r="157" spans="1:54" ht="5.15" customHeight="1" x14ac:dyDescent="0.3">
      <c r="A157" s="23"/>
      <c r="B157" s="59"/>
      <c r="C157" s="59"/>
      <c r="D157" s="59"/>
      <c r="E157" s="59"/>
      <c r="F157" s="59"/>
      <c r="G157" s="59"/>
      <c r="H157" s="59"/>
      <c r="I157" s="59"/>
      <c r="J157" s="59"/>
      <c r="K157" s="59"/>
      <c r="L157" s="59"/>
      <c r="M157" s="59"/>
      <c r="N157" s="26"/>
    </row>
    <row r="158" spans="1:54" ht="20.149999999999999" customHeight="1" x14ac:dyDescent="0.3">
      <c r="A158" s="23"/>
      <c r="B158" s="54" t="str">
        <f>F1221</f>
        <v>10. I was offered billing options appropriate to my cultural values.</v>
      </c>
      <c r="C158" s="54"/>
      <c r="D158" s="54"/>
      <c r="E158" s="54"/>
      <c r="F158" s="54"/>
      <c r="G158" s="54"/>
      <c r="H158" s="54"/>
      <c r="I158" s="54"/>
      <c r="J158" s="54"/>
      <c r="K158" s="55"/>
      <c r="L158" s="56"/>
      <c r="M158" s="57"/>
      <c r="N158" s="26"/>
    </row>
    <row r="159" spans="1:54" ht="10" customHeight="1" x14ac:dyDescent="0.3">
      <c r="A159" s="23"/>
      <c r="B159" s="59"/>
      <c r="C159" s="59"/>
      <c r="D159" s="59"/>
      <c r="E159" s="59"/>
      <c r="F159" s="59"/>
      <c r="G159" s="59"/>
      <c r="H159" s="59"/>
      <c r="I159" s="59"/>
      <c r="J159" s="59"/>
      <c r="K159" s="59"/>
      <c r="L159" s="59"/>
      <c r="M159" s="59"/>
      <c r="N159" s="26"/>
    </row>
    <row r="160" spans="1:54" ht="15" customHeight="1" x14ac:dyDescent="0.3">
      <c r="A160" s="23"/>
      <c r="B160" s="60" t="str">
        <f>B1225</f>
        <v/>
      </c>
      <c r="C160" s="60"/>
      <c r="D160" s="60"/>
      <c r="E160" s="60"/>
      <c r="F160" s="60"/>
      <c r="G160" s="60"/>
      <c r="H160" s="60"/>
      <c r="I160" s="60"/>
      <c r="J160" s="60"/>
      <c r="K160" s="60"/>
      <c r="L160" s="60"/>
      <c r="M160" s="60"/>
      <c r="N160" s="26"/>
    </row>
    <row r="161" spans="1:14" ht="10" customHeight="1" x14ac:dyDescent="0.3">
      <c r="A161" s="23"/>
      <c r="B161" s="61"/>
      <c r="C161" s="62"/>
      <c r="D161" s="62"/>
      <c r="E161" s="62"/>
      <c r="F161" s="62"/>
      <c r="G161" s="62"/>
      <c r="H161" s="62"/>
      <c r="I161" s="62"/>
      <c r="J161" s="62"/>
      <c r="K161" s="62"/>
      <c r="L161" s="62"/>
      <c r="M161" s="63"/>
      <c r="N161" s="26"/>
    </row>
    <row r="162" spans="1:14" ht="20" customHeight="1" x14ac:dyDescent="0.3">
      <c r="A162" s="23"/>
      <c r="B162" s="76" t="str">
        <f>C1229</f>
        <v xml:space="preserve">We provide this helpful feedback to you, the recipient, to improve your cultural competency. </v>
      </c>
      <c r="C162" s="77"/>
      <c r="D162" s="77"/>
      <c r="E162" s="77"/>
      <c r="F162" s="77"/>
      <c r="G162" s="77"/>
      <c r="H162" s="77"/>
      <c r="I162" s="77"/>
      <c r="J162" s="77"/>
      <c r="K162" s="77"/>
      <c r="L162" s="77"/>
      <c r="M162" s="78"/>
      <c r="N162" s="26"/>
    </row>
    <row r="163" spans="1:14" ht="20" customHeight="1" x14ac:dyDescent="0.3">
      <c r="A163" s="23"/>
      <c r="B163" s="79" t="s">
        <v>21</v>
      </c>
      <c r="C163" s="80"/>
      <c r="D163" s="80"/>
      <c r="E163" s="80"/>
      <c r="F163" s="80"/>
      <c r="G163" s="80"/>
      <c r="H163" s="80"/>
      <c r="I163" s="80"/>
      <c r="J163" s="80"/>
      <c r="K163" s="80"/>
      <c r="L163" s="80"/>
      <c r="M163" s="81"/>
      <c r="N163" s="26"/>
    </row>
    <row r="164" spans="1:14" ht="20" customHeight="1" thickBot="1" x14ac:dyDescent="0.35">
      <c r="A164" s="23"/>
      <c r="B164" s="79" t="s">
        <v>22</v>
      </c>
      <c r="C164" s="80"/>
      <c r="D164" s="80"/>
      <c r="E164" s="80"/>
      <c r="F164" s="80"/>
      <c r="G164" s="80"/>
      <c r="H164" s="80"/>
      <c r="I164" s="80"/>
      <c r="J164" s="80"/>
      <c r="K164" s="80"/>
      <c r="L164" s="80"/>
      <c r="M164" s="81"/>
      <c r="N164" s="26"/>
    </row>
    <row r="165" spans="1:14" ht="30" customHeight="1" thickTop="1" x14ac:dyDescent="0.3">
      <c r="A165" s="23"/>
      <c r="B165" s="82" t="s">
        <v>23</v>
      </c>
      <c r="C165" s="83"/>
      <c r="D165" s="83"/>
      <c r="E165" s="84" t="s">
        <v>24</v>
      </c>
      <c r="F165" s="85"/>
      <c r="G165" s="85"/>
      <c r="H165" s="86"/>
      <c r="I165" s="87" t="s">
        <v>25</v>
      </c>
      <c r="J165" s="88"/>
      <c r="K165" s="88"/>
      <c r="L165" s="88"/>
      <c r="M165" s="89"/>
      <c r="N165" s="26"/>
    </row>
    <row r="166" spans="1:14" ht="55" customHeight="1" thickBot="1" x14ac:dyDescent="0.35">
      <c r="A166" s="23"/>
      <c r="B166" s="90"/>
      <c r="C166" s="24"/>
      <c r="D166" s="24"/>
      <c r="E166" s="91" t="s">
        <v>26</v>
      </c>
      <c r="F166" s="92"/>
      <c r="G166" s="92"/>
      <c r="H166" s="93"/>
      <c r="I166" s="94" t="s">
        <v>27</v>
      </c>
      <c r="J166" s="95"/>
      <c r="K166" s="95"/>
      <c r="L166" s="95"/>
      <c r="M166" s="96"/>
      <c r="N166" s="26"/>
    </row>
    <row r="167" spans="1:14" ht="10" customHeight="1" thickTop="1" x14ac:dyDescent="0.3">
      <c r="A167" s="23"/>
      <c r="B167" s="90"/>
      <c r="C167" s="24"/>
      <c r="D167" s="24"/>
      <c r="E167" s="24"/>
      <c r="F167" s="24"/>
      <c r="G167" s="24"/>
      <c r="H167" s="24"/>
      <c r="I167" s="24"/>
      <c r="J167" s="24"/>
      <c r="K167" s="24"/>
      <c r="L167" s="24"/>
      <c r="M167" s="97"/>
      <c r="N167" s="26"/>
    </row>
    <row r="168" spans="1:14" ht="20.149999999999999" customHeight="1" x14ac:dyDescent="0.3">
      <c r="A168" s="23"/>
      <c r="B168" s="70"/>
      <c r="C168" s="59"/>
      <c r="D168" s="59"/>
      <c r="E168" s="98"/>
      <c r="F168" s="99"/>
      <c r="G168" s="99"/>
      <c r="H168" s="99"/>
      <c r="I168" s="99"/>
      <c r="J168" s="99"/>
      <c r="K168" s="99"/>
      <c r="L168" s="100"/>
      <c r="M168" s="72"/>
      <c r="N168" s="26"/>
    </row>
    <row r="169" spans="1:14" ht="10" customHeight="1" x14ac:dyDescent="0.3">
      <c r="A169" s="23"/>
      <c r="B169" s="70"/>
      <c r="C169" s="59"/>
      <c r="D169" s="59"/>
      <c r="E169" s="59"/>
      <c r="F169" s="59"/>
      <c r="G169" s="59"/>
      <c r="H169" s="59"/>
      <c r="I169" s="59"/>
      <c r="J169" s="59"/>
      <c r="K169" s="59"/>
      <c r="L169" s="59"/>
      <c r="M169" s="72"/>
      <c r="N169" s="26"/>
    </row>
    <row r="170" spans="1:14" ht="65.150000000000006" customHeight="1" x14ac:dyDescent="0.3">
      <c r="A170" s="23"/>
      <c r="B170" s="79" t="str">
        <f>C1239</f>
        <v>Select one of these two services, Standard or Competitive Competence, to best improve your efficacy serving diverse patients.We can then offer a testimonial of your improved responsiveness to diverse clients.</v>
      </c>
      <c r="C170" s="80"/>
      <c r="D170" s="80"/>
      <c r="E170" s="80"/>
      <c r="F170" s="80"/>
      <c r="G170" s="80"/>
      <c r="H170" s="80"/>
      <c r="I170" s="80"/>
      <c r="J170" s="80"/>
      <c r="K170" s="80"/>
      <c r="L170" s="80"/>
      <c r="M170" s="81"/>
      <c r="N170" s="26"/>
    </row>
    <row r="171" spans="1:14" ht="45" customHeight="1" x14ac:dyDescent="0.3">
      <c r="A171" s="23"/>
      <c r="B171" s="73"/>
      <c r="C171" s="74"/>
      <c r="D171" s="74"/>
      <c r="E171" s="74"/>
      <c r="F171" s="74"/>
      <c r="G171" s="74"/>
      <c r="H171" s="74"/>
      <c r="I171" s="74"/>
      <c r="J171" s="74"/>
      <c r="K171" s="74"/>
      <c r="L171" s="74"/>
      <c r="M171" s="75"/>
      <c r="N171" s="26"/>
    </row>
    <row r="172" spans="1:14" ht="5.15" customHeight="1" x14ac:dyDescent="0.3">
      <c r="A172" s="23"/>
      <c r="B172" s="59"/>
      <c r="C172" s="59"/>
      <c r="D172" s="59"/>
      <c r="E172" s="59"/>
      <c r="F172" s="59"/>
      <c r="G172" s="59"/>
      <c r="H172" s="59"/>
      <c r="I172" s="59"/>
      <c r="J172" s="59"/>
      <c r="K172" s="59"/>
      <c r="L172" s="59"/>
      <c r="M172" s="59"/>
      <c r="N172" s="26"/>
    </row>
    <row r="173" spans="1:14" ht="5.15" customHeight="1" x14ac:dyDescent="0.3">
      <c r="A173" s="36"/>
      <c r="B173" s="37"/>
      <c r="C173" s="37"/>
      <c r="D173" s="37"/>
      <c r="E173" s="37"/>
      <c r="F173" s="37"/>
      <c r="G173" s="37"/>
      <c r="H173" s="37"/>
      <c r="I173" s="37"/>
      <c r="J173" s="37"/>
      <c r="K173" s="37"/>
      <c r="L173" s="37"/>
      <c r="M173" s="37"/>
      <c r="N173" s="38"/>
    </row>
    <row r="174" spans="1:14" ht="55" customHeight="1" x14ac:dyDescent="0.3">
      <c r="A174" s="19" t="s">
        <v>6</v>
      </c>
      <c r="B174" s="39" t="s">
        <v>29</v>
      </c>
      <c r="C174" s="39"/>
      <c r="D174" s="39"/>
      <c r="E174" s="39"/>
      <c r="F174" s="40"/>
      <c r="G174" s="40"/>
      <c r="H174" s="40"/>
      <c r="I174" s="40"/>
      <c r="J174" s="41"/>
      <c r="K174" s="41"/>
      <c r="L174" s="41"/>
      <c r="M174" s="41"/>
      <c r="N174" s="21" t="s">
        <v>8</v>
      </c>
    </row>
    <row r="175" spans="1:14" ht="5.15" customHeight="1" x14ac:dyDescent="0.3">
      <c r="A175" s="15"/>
      <c r="B175" s="16"/>
      <c r="C175" s="16"/>
      <c r="D175" s="16"/>
      <c r="E175" s="16"/>
      <c r="F175" s="16"/>
      <c r="G175" s="16"/>
      <c r="H175" s="17"/>
      <c r="I175" s="16"/>
      <c r="J175" s="16"/>
      <c r="K175" s="16"/>
      <c r="L175" s="16"/>
      <c r="M175" s="16"/>
      <c r="N175" s="18"/>
    </row>
    <row r="176" spans="1:14" ht="5.15" customHeight="1" x14ac:dyDescent="0.3">
      <c r="A176" s="23"/>
      <c r="B176" s="24"/>
      <c r="C176" s="24"/>
      <c r="D176" s="24"/>
      <c r="E176" s="24"/>
      <c r="F176" s="24"/>
      <c r="G176" s="24"/>
      <c r="H176" s="25"/>
      <c r="I176" s="24"/>
      <c r="J176" s="24"/>
      <c r="K176" s="24"/>
      <c r="L176" s="24"/>
      <c r="M176" s="24"/>
      <c r="N176" s="26"/>
    </row>
    <row r="177" spans="1:54" ht="5.15" customHeight="1" thickBot="1" x14ac:dyDescent="0.35">
      <c r="A177" s="23"/>
      <c r="B177" s="42"/>
      <c r="C177" s="42"/>
      <c r="D177" s="42"/>
      <c r="E177" s="42"/>
      <c r="F177" s="42"/>
      <c r="G177" s="42"/>
      <c r="H177" s="42"/>
      <c r="I177" s="42"/>
      <c r="J177" s="42"/>
      <c r="K177" s="42"/>
      <c r="L177" s="42"/>
      <c r="M177" s="42"/>
      <c r="N177" s="26"/>
    </row>
    <row r="178" spans="1:54" ht="20.149999999999999" customHeight="1" thickTop="1" x14ac:dyDescent="0.3">
      <c r="A178" s="23"/>
      <c r="B178" s="43" t="s">
        <v>17</v>
      </c>
      <c r="C178" s="42"/>
      <c r="D178" s="42"/>
      <c r="E178" s="42"/>
      <c r="F178" s="44">
        <f>F137</f>
        <v>0</v>
      </c>
      <c r="G178" s="45"/>
      <c r="H178" s="45"/>
      <c r="I178" s="46"/>
      <c r="J178" s="47"/>
      <c r="K178" s="48" t="s">
        <v>18</v>
      </c>
      <c r="L178" s="49"/>
      <c r="M178" s="50"/>
      <c r="N178" s="26"/>
    </row>
    <row r="179" spans="1:54" ht="20.149999999999999" customHeight="1" thickBot="1" x14ac:dyDescent="0.35">
      <c r="A179" s="23"/>
      <c r="B179" s="43" t="s">
        <v>19</v>
      </c>
      <c r="C179" s="42"/>
      <c r="D179" s="42"/>
      <c r="E179" s="42"/>
      <c r="F179" s="44">
        <f>F138</f>
        <v>0</v>
      </c>
      <c r="G179" s="45"/>
      <c r="H179" s="45"/>
      <c r="I179" s="46"/>
      <c r="J179" s="47"/>
      <c r="K179" s="51"/>
      <c r="L179" s="52"/>
      <c r="M179" s="53"/>
      <c r="N179" s="26"/>
    </row>
    <row r="180" spans="1:54" ht="10" customHeight="1" thickTop="1" x14ac:dyDescent="0.3">
      <c r="A180" s="23"/>
      <c r="B180" s="24"/>
      <c r="C180" s="24"/>
      <c r="D180" s="24"/>
      <c r="E180" s="24"/>
      <c r="F180" s="24"/>
      <c r="G180" s="24"/>
      <c r="H180" s="25"/>
      <c r="I180" s="24"/>
      <c r="J180" s="24"/>
      <c r="K180" s="24"/>
      <c r="L180" s="24"/>
      <c r="M180" s="24"/>
      <c r="N180" s="26"/>
    </row>
    <row r="181" spans="1:54" ht="20.149999999999999" customHeight="1" x14ac:dyDescent="0.3">
      <c r="A181" s="23"/>
      <c r="B181" s="54" t="str">
        <f>F1249</f>
        <v>1. I felt fully seen and heard.</v>
      </c>
      <c r="C181" s="54"/>
      <c r="D181" s="54"/>
      <c r="E181" s="54"/>
      <c r="F181" s="54"/>
      <c r="G181" s="54"/>
      <c r="H181" s="54"/>
      <c r="I181" s="54"/>
      <c r="J181" s="54"/>
      <c r="K181" s="55"/>
      <c r="L181" s="56"/>
      <c r="M181" s="57"/>
      <c r="N181" s="26"/>
    </row>
    <row r="182" spans="1:54" ht="5.15" customHeight="1" x14ac:dyDescent="0.3">
      <c r="A182" s="23"/>
      <c r="B182" s="24"/>
      <c r="C182" s="24"/>
      <c r="D182" s="24"/>
      <c r="E182" s="24"/>
      <c r="F182" s="24"/>
      <c r="G182" s="24"/>
      <c r="H182" s="25"/>
      <c r="I182" s="24"/>
      <c r="J182" s="24"/>
      <c r="K182" s="24"/>
      <c r="L182" s="24"/>
      <c r="M182" s="24"/>
      <c r="N182" s="26"/>
      <c r="BB182" s="58"/>
    </row>
    <row r="183" spans="1:54" ht="20.149999999999999" customHeight="1" x14ac:dyDescent="0.3">
      <c r="A183" s="23"/>
      <c r="B183" s="54" t="str">
        <f>F1250</f>
        <v>2. They faithfully responded to all of my expressions of pain or discomfort.</v>
      </c>
      <c r="C183" s="54"/>
      <c r="D183" s="54"/>
      <c r="E183" s="54"/>
      <c r="F183" s="54"/>
      <c r="G183" s="54"/>
      <c r="H183" s="54"/>
      <c r="I183" s="54"/>
      <c r="J183" s="54"/>
      <c r="K183" s="55"/>
      <c r="L183" s="56"/>
      <c r="M183" s="57"/>
      <c r="N183" s="26"/>
      <c r="BB183" s="58"/>
    </row>
    <row r="184" spans="1:54" ht="5.15" customHeight="1" x14ac:dyDescent="0.3">
      <c r="A184" s="23"/>
      <c r="B184" s="24"/>
      <c r="C184" s="24"/>
      <c r="D184" s="24"/>
      <c r="E184" s="24"/>
      <c r="F184" s="24"/>
      <c r="G184" s="24"/>
      <c r="H184" s="25"/>
      <c r="I184" s="24"/>
      <c r="J184" s="24"/>
      <c r="K184" s="24"/>
      <c r="L184" s="24"/>
      <c r="M184" s="24"/>
      <c r="N184" s="26"/>
      <c r="BB184" s="58"/>
    </row>
    <row r="185" spans="1:54" ht="20.149999999999999" customHeight="1" x14ac:dyDescent="0.3">
      <c r="A185" s="23"/>
      <c r="B185" s="54" t="str">
        <f>F1251</f>
        <v>3. They put my personal wellbeing ahead of their institutional processes.</v>
      </c>
      <c r="C185" s="54"/>
      <c r="D185" s="54"/>
      <c r="E185" s="54"/>
      <c r="F185" s="54"/>
      <c r="G185" s="54"/>
      <c r="H185" s="54"/>
      <c r="I185" s="54"/>
      <c r="J185" s="54"/>
      <c r="K185" s="55"/>
      <c r="L185" s="56"/>
      <c r="M185" s="57"/>
      <c r="N185" s="26"/>
      <c r="BB185" s="58"/>
    </row>
    <row r="186" spans="1:54" ht="5.15" customHeight="1" x14ac:dyDescent="0.3">
      <c r="A186" s="23"/>
      <c r="B186" s="24"/>
      <c r="C186" s="24"/>
      <c r="D186" s="24"/>
      <c r="E186" s="24"/>
      <c r="F186" s="24"/>
      <c r="G186" s="24"/>
      <c r="H186" s="25"/>
      <c r="I186" s="24"/>
      <c r="J186" s="24"/>
      <c r="K186" s="24"/>
      <c r="L186" s="24"/>
      <c r="M186" s="24"/>
      <c r="N186" s="26"/>
      <c r="BB186" s="58"/>
    </row>
    <row r="187" spans="1:54" ht="20.149999999999999" customHeight="1" x14ac:dyDescent="0.3">
      <c r="A187" s="23"/>
      <c r="B187" s="54" t="str">
        <f>F1252</f>
        <v>4. Their actions and expressions were devoid of any microaggressions.</v>
      </c>
      <c r="C187" s="54"/>
      <c r="D187" s="54"/>
      <c r="E187" s="54"/>
      <c r="F187" s="54"/>
      <c r="G187" s="54"/>
      <c r="H187" s="54"/>
      <c r="I187" s="54"/>
      <c r="J187" s="54"/>
      <c r="K187" s="55"/>
      <c r="L187" s="56"/>
      <c r="M187" s="57"/>
      <c r="N187" s="26"/>
    </row>
    <row r="188" spans="1:54" ht="5.15" customHeight="1" x14ac:dyDescent="0.3">
      <c r="A188" s="23"/>
      <c r="B188" s="24"/>
      <c r="C188" s="24"/>
      <c r="D188" s="24"/>
      <c r="E188" s="24"/>
      <c r="F188" s="24"/>
      <c r="G188" s="24"/>
      <c r="H188" s="25"/>
      <c r="I188" s="24"/>
      <c r="J188" s="24"/>
      <c r="K188" s="24"/>
      <c r="L188" s="24"/>
      <c r="M188" s="24"/>
      <c r="N188" s="26"/>
    </row>
    <row r="189" spans="1:54" ht="20.149999999999999" customHeight="1" x14ac:dyDescent="0.3">
      <c r="A189" s="23"/>
      <c r="B189" s="54" t="str">
        <f>F1253</f>
        <v>5. They asked me how they could be more culturally sensitive.</v>
      </c>
      <c r="C189" s="54"/>
      <c r="D189" s="54"/>
      <c r="E189" s="54"/>
      <c r="F189" s="54"/>
      <c r="G189" s="54"/>
      <c r="H189" s="54"/>
      <c r="I189" s="54"/>
      <c r="J189" s="54"/>
      <c r="K189" s="55"/>
      <c r="L189" s="56"/>
      <c r="M189" s="57"/>
      <c r="N189" s="26"/>
    </row>
    <row r="190" spans="1:54" ht="5.15" customHeight="1" x14ac:dyDescent="0.3">
      <c r="A190" s="23"/>
      <c r="B190" s="24"/>
      <c r="C190" s="24"/>
      <c r="D190" s="24"/>
      <c r="E190" s="24"/>
      <c r="F190" s="24"/>
      <c r="G190" s="24"/>
      <c r="H190" s="25"/>
      <c r="I190" s="24"/>
      <c r="J190" s="24"/>
      <c r="K190" s="24"/>
      <c r="L190" s="24"/>
      <c r="M190" s="24"/>
      <c r="N190" s="26"/>
    </row>
    <row r="191" spans="1:54" ht="20.149999999999999" customHeight="1" x14ac:dyDescent="0.3">
      <c r="A191" s="23"/>
      <c r="B191" s="54" t="str">
        <f>F1254</f>
        <v>6. They did not exploit my vulnerability to their professional authority.</v>
      </c>
      <c r="C191" s="54"/>
      <c r="D191" s="54"/>
      <c r="E191" s="54"/>
      <c r="F191" s="54"/>
      <c r="G191" s="54"/>
      <c r="H191" s="54"/>
      <c r="I191" s="54"/>
      <c r="J191" s="54"/>
      <c r="K191" s="55"/>
      <c r="L191" s="56"/>
      <c r="M191" s="57"/>
      <c r="N191" s="26"/>
    </row>
    <row r="192" spans="1:54" ht="5.15" customHeight="1" x14ac:dyDescent="0.3">
      <c r="A192" s="23"/>
      <c r="B192" s="59"/>
      <c r="C192" s="59"/>
      <c r="D192" s="59"/>
      <c r="E192" s="59"/>
      <c r="F192" s="59"/>
      <c r="G192" s="59"/>
      <c r="H192" s="59"/>
      <c r="I192" s="59"/>
      <c r="J192" s="59"/>
      <c r="K192" s="59"/>
      <c r="L192" s="59"/>
      <c r="M192" s="59"/>
      <c r="N192" s="26"/>
    </row>
    <row r="193" spans="1:14" ht="20.149999999999999" customHeight="1" x14ac:dyDescent="0.3">
      <c r="A193" s="23"/>
      <c r="B193" s="54" t="str">
        <f>F1255</f>
        <v>7. I never had to give up my autonomy to fit their processes.</v>
      </c>
      <c r="C193" s="54"/>
      <c r="D193" s="54"/>
      <c r="E193" s="54"/>
      <c r="F193" s="54"/>
      <c r="G193" s="54"/>
      <c r="H193" s="54"/>
      <c r="I193" s="54"/>
      <c r="J193" s="54"/>
      <c r="K193" s="55"/>
      <c r="L193" s="56"/>
      <c r="M193" s="57"/>
      <c r="N193" s="26"/>
    </row>
    <row r="194" spans="1:14" ht="5.15" customHeight="1" x14ac:dyDescent="0.3">
      <c r="A194" s="23"/>
      <c r="B194" s="59"/>
      <c r="C194" s="59"/>
      <c r="D194" s="59"/>
      <c r="E194" s="59"/>
      <c r="F194" s="59"/>
      <c r="G194" s="59"/>
      <c r="H194" s="59"/>
      <c r="I194" s="59"/>
      <c r="J194" s="59"/>
      <c r="K194" s="59"/>
      <c r="L194" s="59"/>
      <c r="M194" s="59"/>
      <c r="N194" s="26"/>
    </row>
    <row r="195" spans="1:14" ht="20.149999999999999" customHeight="1" x14ac:dyDescent="0.3">
      <c r="A195" s="23"/>
      <c r="B195" s="54" t="str">
        <f>F1256</f>
        <v>8. Staff appeared to be culturally diverse.</v>
      </c>
      <c r="C195" s="54"/>
      <c r="D195" s="54"/>
      <c r="E195" s="54"/>
      <c r="F195" s="54"/>
      <c r="G195" s="54"/>
      <c r="H195" s="54"/>
      <c r="I195" s="54"/>
      <c r="J195" s="54"/>
      <c r="K195" s="55"/>
      <c r="L195" s="56"/>
      <c r="M195" s="57"/>
      <c r="N195" s="26"/>
    </row>
    <row r="196" spans="1:14" ht="5.15" customHeight="1" x14ac:dyDescent="0.3">
      <c r="A196" s="23"/>
      <c r="B196" s="59"/>
      <c r="C196" s="59"/>
      <c r="D196" s="59"/>
      <c r="E196" s="59"/>
      <c r="F196" s="59"/>
      <c r="G196" s="59"/>
      <c r="H196" s="59"/>
      <c r="I196" s="59"/>
      <c r="J196" s="59"/>
      <c r="K196" s="59"/>
      <c r="L196" s="59"/>
      <c r="M196" s="59"/>
      <c r="N196" s="26"/>
    </row>
    <row r="197" spans="1:14" ht="20.149999999999999" customHeight="1" x14ac:dyDescent="0.3">
      <c r="A197" s="23"/>
      <c r="B197" s="54" t="str">
        <f>F1257</f>
        <v>9. They effectively accommodated my linguistic barrier.</v>
      </c>
      <c r="C197" s="54"/>
      <c r="D197" s="54"/>
      <c r="E197" s="54"/>
      <c r="F197" s="54"/>
      <c r="G197" s="54"/>
      <c r="H197" s="54"/>
      <c r="I197" s="54"/>
      <c r="J197" s="54"/>
      <c r="K197" s="55"/>
      <c r="L197" s="56"/>
      <c r="M197" s="57"/>
      <c r="N197" s="26"/>
    </row>
    <row r="198" spans="1:14" ht="5.15" customHeight="1" x14ac:dyDescent="0.3">
      <c r="A198" s="23"/>
      <c r="B198" s="59"/>
      <c r="C198" s="59"/>
      <c r="D198" s="59"/>
      <c r="E198" s="59"/>
      <c r="F198" s="59"/>
      <c r="G198" s="59"/>
      <c r="H198" s="59"/>
      <c r="I198" s="59"/>
      <c r="J198" s="59"/>
      <c r="K198" s="59"/>
      <c r="L198" s="59"/>
      <c r="M198" s="59"/>
      <c r="N198" s="26"/>
    </row>
    <row r="199" spans="1:14" ht="20.149999999999999" customHeight="1" x14ac:dyDescent="0.3">
      <c r="A199" s="23"/>
      <c r="B199" s="54" t="str">
        <f>F1258</f>
        <v>10. I was offered billing options appropriate to my cultural values.</v>
      </c>
      <c r="C199" s="54"/>
      <c r="D199" s="54"/>
      <c r="E199" s="54"/>
      <c r="F199" s="54"/>
      <c r="G199" s="54"/>
      <c r="H199" s="54"/>
      <c r="I199" s="54"/>
      <c r="J199" s="54"/>
      <c r="K199" s="55"/>
      <c r="L199" s="56"/>
      <c r="M199" s="57"/>
      <c r="N199" s="26"/>
    </row>
    <row r="200" spans="1:14" ht="10" customHeight="1" x14ac:dyDescent="0.3">
      <c r="A200" s="23"/>
      <c r="B200" s="59"/>
      <c r="C200" s="59"/>
      <c r="D200" s="59"/>
      <c r="E200" s="59"/>
      <c r="F200" s="59"/>
      <c r="G200" s="59"/>
      <c r="H200" s="59"/>
      <c r="I200" s="59"/>
      <c r="J200" s="59"/>
      <c r="K200" s="59"/>
      <c r="L200" s="59"/>
      <c r="M200" s="59"/>
      <c r="N200" s="26"/>
    </row>
    <row r="201" spans="1:14" ht="15" customHeight="1" x14ac:dyDescent="0.3">
      <c r="A201" s="23"/>
      <c r="B201" s="60" t="str">
        <f>B1262</f>
        <v/>
      </c>
      <c r="C201" s="60"/>
      <c r="D201" s="60"/>
      <c r="E201" s="60"/>
      <c r="F201" s="60"/>
      <c r="G201" s="60"/>
      <c r="H201" s="60"/>
      <c r="I201" s="60"/>
      <c r="J201" s="60"/>
      <c r="K201" s="60"/>
      <c r="L201" s="60"/>
      <c r="M201" s="60"/>
      <c r="N201" s="26"/>
    </row>
    <row r="202" spans="1:14" ht="10" customHeight="1" x14ac:dyDescent="0.3">
      <c r="A202" s="23"/>
      <c r="B202" s="61"/>
      <c r="C202" s="62"/>
      <c r="D202" s="62"/>
      <c r="E202" s="62"/>
      <c r="F202" s="62"/>
      <c r="G202" s="62"/>
      <c r="H202" s="62"/>
      <c r="I202" s="62"/>
      <c r="J202" s="62"/>
      <c r="K202" s="62"/>
      <c r="L202" s="62"/>
      <c r="M202" s="63"/>
      <c r="N202" s="26"/>
    </row>
    <row r="203" spans="1:14" ht="20" customHeight="1" x14ac:dyDescent="0.3">
      <c r="A203" s="23"/>
      <c r="B203" s="76" t="str">
        <f>C1266</f>
        <v xml:space="preserve">We provide this helpful feedback to you, the recipient, to improve your cultural competency. </v>
      </c>
      <c r="C203" s="77"/>
      <c r="D203" s="77"/>
      <c r="E203" s="77"/>
      <c r="F203" s="77"/>
      <c r="G203" s="77"/>
      <c r="H203" s="77"/>
      <c r="I203" s="77"/>
      <c r="J203" s="77"/>
      <c r="K203" s="77"/>
      <c r="L203" s="77"/>
      <c r="M203" s="78"/>
      <c r="N203" s="26"/>
    </row>
    <row r="204" spans="1:14" ht="20" customHeight="1" x14ac:dyDescent="0.3">
      <c r="A204" s="23"/>
      <c r="B204" s="79" t="s">
        <v>21</v>
      </c>
      <c r="C204" s="80"/>
      <c r="D204" s="80"/>
      <c r="E204" s="80"/>
      <c r="F204" s="80"/>
      <c r="G204" s="80"/>
      <c r="H204" s="80"/>
      <c r="I204" s="80"/>
      <c r="J204" s="80"/>
      <c r="K204" s="80"/>
      <c r="L204" s="80"/>
      <c r="M204" s="81"/>
      <c r="N204" s="26"/>
    </row>
    <row r="205" spans="1:14" ht="20" customHeight="1" thickBot="1" x14ac:dyDescent="0.35">
      <c r="A205" s="23"/>
      <c r="B205" s="79" t="s">
        <v>22</v>
      </c>
      <c r="C205" s="80"/>
      <c r="D205" s="80"/>
      <c r="E205" s="80"/>
      <c r="F205" s="80"/>
      <c r="G205" s="80"/>
      <c r="H205" s="80"/>
      <c r="I205" s="80"/>
      <c r="J205" s="80"/>
      <c r="K205" s="80"/>
      <c r="L205" s="80"/>
      <c r="M205" s="81"/>
      <c r="N205" s="26"/>
    </row>
    <row r="206" spans="1:14" ht="30" customHeight="1" thickTop="1" x14ac:dyDescent="0.3">
      <c r="A206" s="23"/>
      <c r="B206" s="82" t="s">
        <v>23</v>
      </c>
      <c r="C206" s="83"/>
      <c r="D206" s="83"/>
      <c r="E206" s="84" t="s">
        <v>24</v>
      </c>
      <c r="F206" s="85"/>
      <c r="G206" s="85"/>
      <c r="H206" s="86"/>
      <c r="I206" s="87" t="s">
        <v>25</v>
      </c>
      <c r="J206" s="88"/>
      <c r="K206" s="88"/>
      <c r="L206" s="88"/>
      <c r="M206" s="89"/>
      <c r="N206" s="26"/>
    </row>
    <row r="207" spans="1:14" ht="55" customHeight="1" thickBot="1" x14ac:dyDescent="0.35">
      <c r="A207" s="23"/>
      <c r="B207" s="90"/>
      <c r="C207" s="24"/>
      <c r="D207" s="24"/>
      <c r="E207" s="91" t="s">
        <v>26</v>
      </c>
      <c r="F207" s="92"/>
      <c r="G207" s="92"/>
      <c r="H207" s="93"/>
      <c r="I207" s="94" t="s">
        <v>27</v>
      </c>
      <c r="J207" s="95"/>
      <c r="K207" s="95"/>
      <c r="L207" s="95"/>
      <c r="M207" s="96"/>
      <c r="N207" s="26"/>
    </row>
    <row r="208" spans="1:14" ht="10" customHeight="1" thickTop="1" x14ac:dyDescent="0.3">
      <c r="A208" s="23"/>
      <c r="B208" s="90"/>
      <c r="C208" s="24"/>
      <c r="D208" s="24"/>
      <c r="E208" s="24"/>
      <c r="F208" s="24"/>
      <c r="G208" s="24"/>
      <c r="H208" s="24"/>
      <c r="I208" s="24"/>
      <c r="J208" s="24"/>
      <c r="K208" s="24"/>
      <c r="L208" s="24"/>
      <c r="M208" s="97"/>
      <c r="N208" s="26"/>
    </row>
    <row r="209" spans="1:54" ht="20.149999999999999" customHeight="1" x14ac:dyDescent="0.3">
      <c r="A209" s="23"/>
      <c r="B209" s="70"/>
      <c r="C209" s="59"/>
      <c r="D209" s="59"/>
      <c r="E209" s="98"/>
      <c r="F209" s="99"/>
      <c r="G209" s="99"/>
      <c r="H209" s="99"/>
      <c r="I209" s="99"/>
      <c r="J209" s="99"/>
      <c r="K209" s="99"/>
      <c r="L209" s="100"/>
      <c r="M209" s="72"/>
      <c r="N209" s="26"/>
    </row>
    <row r="210" spans="1:54" ht="10" customHeight="1" x14ac:dyDescent="0.3">
      <c r="A210" s="23"/>
      <c r="B210" s="70"/>
      <c r="C210" s="59"/>
      <c r="D210" s="59"/>
      <c r="E210" s="59"/>
      <c r="F210" s="59"/>
      <c r="G210" s="59"/>
      <c r="H210" s="59"/>
      <c r="I210" s="59"/>
      <c r="J210" s="59"/>
      <c r="K210" s="59"/>
      <c r="L210" s="59"/>
      <c r="M210" s="72"/>
      <c r="N210" s="26"/>
    </row>
    <row r="211" spans="1:54" ht="65.150000000000006" customHeight="1" x14ac:dyDescent="0.3">
      <c r="A211" s="23"/>
      <c r="B211" s="79" t="str">
        <f>C1276</f>
        <v>Select one of these two services, Standard or Competitive Competence, to best improve your efficacy serving diverse patients. We can then offer a testimonial of your improved responsiveness to diverse clients.</v>
      </c>
      <c r="C211" s="80"/>
      <c r="D211" s="80"/>
      <c r="E211" s="80"/>
      <c r="F211" s="80"/>
      <c r="G211" s="80"/>
      <c r="H211" s="80"/>
      <c r="I211" s="80"/>
      <c r="J211" s="80"/>
      <c r="K211" s="80"/>
      <c r="L211" s="80"/>
      <c r="M211" s="81"/>
      <c r="N211" s="26"/>
    </row>
    <row r="212" spans="1:54" ht="45" customHeight="1" x14ac:dyDescent="0.3">
      <c r="A212" s="23"/>
      <c r="B212" s="73"/>
      <c r="C212" s="74"/>
      <c r="D212" s="74"/>
      <c r="E212" s="74"/>
      <c r="F212" s="74"/>
      <c r="G212" s="74"/>
      <c r="H212" s="74"/>
      <c r="I212" s="74"/>
      <c r="J212" s="74"/>
      <c r="K212" s="74"/>
      <c r="L212" s="74"/>
      <c r="M212" s="75"/>
      <c r="N212" s="26"/>
    </row>
    <row r="213" spans="1:54" ht="5.15" customHeight="1" x14ac:dyDescent="0.3">
      <c r="A213" s="23"/>
      <c r="B213" s="59"/>
      <c r="C213" s="59"/>
      <c r="D213" s="59"/>
      <c r="E213" s="59"/>
      <c r="F213" s="59"/>
      <c r="G213" s="59"/>
      <c r="H213" s="59"/>
      <c r="I213" s="59"/>
      <c r="J213" s="59"/>
      <c r="K213" s="59"/>
      <c r="L213" s="59"/>
      <c r="M213" s="59"/>
      <c r="N213" s="26"/>
    </row>
    <row r="214" spans="1:54" ht="5.15" customHeight="1" x14ac:dyDescent="0.3">
      <c r="A214" s="36"/>
      <c r="B214" s="37"/>
      <c r="C214" s="37"/>
      <c r="D214" s="37"/>
      <c r="E214" s="37"/>
      <c r="F214" s="37"/>
      <c r="G214" s="37"/>
      <c r="H214" s="37"/>
      <c r="I214" s="37"/>
      <c r="J214" s="37"/>
      <c r="K214" s="37"/>
      <c r="L214" s="37"/>
      <c r="M214" s="37"/>
      <c r="N214" s="38"/>
    </row>
    <row r="215" spans="1:54" ht="55" customHeight="1" x14ac:dyDescent="0.3">
      <c r="A215" s="19" t="s">
        <v>6</v>
      </c>
      <c r="B215" s="39" t="s">
        <v>30</v>
      </c>
      <c r="C215" s="39"/>
      <c r="D215" s="39"/>
      <c r="E215" s="39"/>
      <c r="F215" s="40"/>
      <c r="G215" s="40"/>
      <c r="H215" s="40"/>
      <c r="I215" s="40"/>
      <c r="J215" s="41"/>
      <c r="K215" s="41"/>
      <c r="L215" s="41"/>
      <c r="M215" s="41"/>
      <c r="N215" s="21" t="s">
        <v>8</v>
      </c>
    </row>
    <row r="216" spans="1:54" ht="5.15" customHeight="1" x14ac:dyDescent="0.3">
      <c r="A216" s="15"/>
      <c r="B216" s="16"/>
      <c r="C216" s="16"/>
      <c r="D216" s="16"/>
      <c r="E216" s="16"/>
      <c r="F216" s="16"/>
      <c r="G216" s="16"/>
      <c r="H216" s="17"/>
      <c r="I216" s="16"/>
      <c r="J216" s="16"/>
      <c r="K216" s="16"/>
      <c r="L216" s="16"/>
      <c r="M216" s="16"/>
      <c r="N216" s="18"/>
    </row>
    <row r="217" spans="1:54" ht="5.15" customHeight="1" x14ac:dyDescent="0.3">
      <c r="A217" s="23"/>
      <c r="B217" s="24"/>
      <c r="C217" s="24"/>
      <c r="D217" s="24"/>
      <c r="E217" s="24"/>
      <c r="F217" s="24"/>
      <c r="G217" s="24"/>
      <c r="H217" s="25"/>
      <c r="I217" s="24"/>
      <c r="J217" s="24"/>
      <c r="K217" s="24"/>
      <c r="L217" s="24"/>
      <c r="M217" s="24"/>
      <c r="N217" s="26"/>
    </row>
    <row r="218" spans="1:54" ht="5.15" customHeight="1" thickBot="1" x14ac:dyDescent="0.35">
      <c r="A218" s="23"/>
      <c r="B218" s="42"/>
      <c r="C218" s="42"/>
      <c r="D218" s="42"/>
      <c r="E218" s="42"/>
      <c r="F218" s="42"/>
      <c r="G218" s="42"/>
      <c r="H218" s="42"/>
      <c r="I218" s="42"/>
      <c r="J218" s="42"/>
      <c r="K218" s="42"/>
      <c r="L218" s="42"/>
      <c r="M218" s="42"/>
      <c r="N218" s="26"/>
    </row>
    <row r="219" spans="1:54" ht="20.149999999999999" customHeight="1" thickTop="1" x14ac:dyDescent="0.3">
      <c r="A219" s="23"/>
      <c r="B219" s="43" t="s">
        <v>17</v>
      </c>
      <c r="C219" s="42"/>
      <c r="D219" s="42"/>
      <c r="E219" s="42"/>
      <c r="F219" s="44">
        <f>F178</f>
        <v>0</v>
      </c>
      <c r="G219" s="45"/>
      <c r="H219" s="45"/>
      <c r="I219" s="46"/>
      <c r="J219" s="47"/>
      <c r="K219" s="48" t="s">
        <v>18</v>
      </c>
      <c r="L219" s="49"/>
      <c r="M219" s="50"/>
      <c r="N219" s="26"/>
    </row>
    <row r="220" spans="1:54" ht="20.149999999999999" customHeight="1" thickBot="1" x14ac:dyDescent="0.35">
      <c r="A220" s="23"/>
      <c r="B220" s="43" t="s">
        <v>19</v>
      </c>
      <c r="C220" s="42"/>
      <c r="D220" s="42"/>
      <c r="E220" s="42"/>
      <c r="F220" s="44">
        <f>F179</f>
        <v>0</v>
      </c>
      <c r="G220" s="45"/>
      <c r="H220" s="45"/>
      <c r="I220" s="46"/>
      <c r="J220" s="47"/>
      <c r="K220" s="51"/>
      <c r="L220" s="52"/>
      <c r="M220" s="53"/>
      <c r="N220" s="26"/>
    </row>
    <row r="221" spans="1:54" ht="10" customHeight="1" thickTop="1" x14ac:dyDescent="0.3">
      <c r="A221" s="23"/>
      <c r="B221" s="24"/>
      <c r="C221" s="24"/>
      <c r="D221" s="24"/>
      <c r="E221" s="24"/>
      <c r="F221" s="24"/>
      <c r="G221" s="24"/>
      <c r="H221" s="25"/>
      <c r="I221" s="24"/>
      <c r="J221" s="24"/>
      <c r="K221" s="24"/>
      <c r="L221" s="24"/>
      <c r="M221" s="24"/>
      <c r="N221" s="26"/>
    </row>
    <row r="222" spans="1:54" ht="20.149999999999999" customHeight="1" x14ac:dyDescent="0.3">
      <c r="A222" s="23"/>
      <c r="B222" s="54" t="str">
        <f>F1286</f>
        <v>1. I felt fully seen and heard.</v>
      </c>
      <c r="C222" s="54"/>
      <c r="D222" s="54"/>
      <c r="E222" s="54"/>
      <c r="F222" s="54"/>
      <c r="G222" s="54"/>
      <c r="H222" s="54"/>
      <c r="I222" s="54"/>
      <c r="J222" s="54"/>
      <c r="K222" s="55"/>
      <c r="L222" s="56"/>
      <c r="M222" s="57"/>
      <c r="N222" s="26"/>
    </row>
    <row r="223" spans="1:54" ht="5.15" customHeight="1" x14ac:dyDescent="0.3">
      <c r="A223" s="23"/>
      <c r="B223" s="24"/>
      <c r="C223" s="24"/>
      <c r="D223" s="24"/>
      <c r="E223" s="24"/>
      <c r="F223" s="24"/>
      <c r="G223" s="24"/>
      <c r="H223" s="25"/>
      <c r="I223" s="24"/>
      <c r="J223" s="24"/>
      <c r="K223" s="24"/>
      <c r="L223" s="24"/>
      <c r="M223" s="24"/>
      <c r="N223" s="26"/>
      <c r="BB223" s="58"/>
    </row>
    <row r="224" spans="1:54" ht="20.149999999999999" customHeight="1" x14ac:dyDescent="0.3">
      <c r="A224" s="23"/>
      <c r="B224" s="54" t="str">
        <f>F1287</f>
        <v>2. They faithfully responded to all of my expressions of pain or discomfort.</v>
      </c>
      <c r="C224" s="54"/>
      <c r="D224" s="54"/>
      <c r="E224" s="54"/>
      <c r="F224" s="54"/>
      <c r="G224" s="54"/>
      <c r="H224" s="54"/>
      <c r="I224" s="54"/>
      <c r="J224" s="54"/>
      <c r="K224" s="55"/>
      <c r="L224" s="56"/>
      <c r="M224" s="57"/>
      <c r="N224" s="26"/>
      <c r="BB224" s="58"/>
    </row>
    <row r="225" spans="1:54" ht="5.15" customHeight="1" x14ac:dyDescent="0.3">
      <c r="A225" s="23"/>
      <c r="B225" s="24"/>
      <c r="C225" s="24"/>
      <c r="D225" s="24"/>
      <c r="E225" s="24"/>
      <c r="F225" s="24"/>
      <c r="G225" s="24"/>
      <c r="H225" s="25"/>
      <c r="I225" s="24"/>
      <c r="J225" s="24"/>
      <c r="K225" s="24"/>
      <c r="L225" s="24"/>
      <c r="M225" s="24"/>
      <c r="N225" s="26"/>
      <c r="BB225" s="58"/>
    </row>
    <row r="226" spans="1:54" ht="20.149999999999999" customHeight="1" x14ac:dyDescent="0.3">
      <c r="A226" s="23"/>
      <c r="B226" s="54" t="str">
        <f>F1288</f>
        <v>3. They put my personal wellbeing ahead of their institutional processes.</v>
      </c>
      <c r="C226" s="54"/>
      <c r="D226" s="54"/>
      <c r="E226" s="54"/>
      <c r="F226" s="54"/>
      <c r="G226" s="54"/>
      <c r="H226" s="54"/>
      <c r="I226" s="54"/>
      <c r="J226" s="54"/>
      <c r="K226" s="55"/>
      <c r="L226" s="56"/>
      <c r="M226" s="57"/>
      <c r="N226" s="26"/>
      <c r="BB226" s="58"/>
    </row>
    <row r="227" spans="1:54" ht="5.15" customHeight="1" x14ac:dyDescent="0.3">
      <c r="A227" s="23"/>
      <c r="B227" s="24"/>
      <c r="C227" s="24"/>
      <c r="D227" s="24"/>
      <c r="E227" s="24"/>
      <c r="F227" s="24"/>
      <c r="G227" s="24"/>
      <c r="H227" s="25"/>
      <c r="I227" s="24"/>
      <c r="J227" s="24"/>
      <c r="K227" s="24"/>
      <c r="L227" s="24"/>
      <c r="M227" s="24"/>
      <c r="N227" s="26"/>
      <c r="BB227" s="58"/>
    </row>
    <row r="228" spans="1:54" ht="20.149999999999999" customHeight="1" x14ac:dyDescent="0.3">
      <c r="A228" s="23"/>
      <c r="B228" s="54" t="str">
        <f>F1289</f>
        <v>4. Their actions and expressions were devoid of any microaggressions.</v>
      </c>
      <c r="C228" s="54"/>
      <c r="D228" s="54"/>
      <c r="E228" s="54"/>
      <c r="F228" s="54"/>
      <c r="G228" s="54"/>
      <c r="H228" s="54"/>
      <c r="I228" s="54"/>
      <c r="J228" s="54"/>
      <c r="K228" s="55"/>
      <c r="L228" s="56"/>
      <c r="M228" s="57"/>
      <c r="N228" s="26"/>
    </row>
    <row r="229" spans="1:54" ht="5.15" customHeight="1" x14ac:dyDescent="0.3">
      <c r="A229" s="23"/>
      <c r="B229" s="24"/>
      <c r="C229" s="24"/>
      <c r="D229" s="24"/>
      <c r="E229" s="24"/>
      <c r="F229" s="24"/>
      <c r="G229" s="24"/>
      <c r="H229" s="25"/>
      <c r="I229" s="24"/>
      <c r="J229" s="24"/>
      <c r="K229" s="24"/>
      <c r="L229" s="24"/>
      <c r="M229" s="24"/>
      <c r="N229" s="26"/>
    </row>
    <row r="230" spans="1:54" ht="20.149999999999999" customHeight="1" x14ac:dyDescent="0.3">
      <c r="A230" s="23"/>
      <c r="B230" s="54" t="str">
        <f>F1290</f>
        <v>5. They asked me how they could be more culturally sensitive.</v>
      </c>
      <c r="C230" s="54"/>
      <c r="D230" s="54"/>
      <c r="E230" s="54"/>
      <c r="F230" s="54"/>
      <c r="G230" s="54"/>
      <c r="H230" s="54"/>
      <c r="I230" s="54"/>
      <c r="J230" s="54"/>
      <c r="K230" s="55"/>
      <c r="L230" s="56"/>
      <c r="M230" s="57"/>
      <c r="N230" s="26"/>
    </row>
    <row r="231" spans="1:54" ht="5.15" customHeight="1" x14ac:dyDescent="0.3">
      <c r="A231" s="23"/>
      <c r="B231" s="24"/>
      <c r="C231" s="24"/>
      <c r="D231" s="24"/>
      <c r="E231" s="24"/>
      <c r="F231" s="24"/>
      <c r="G231" s="24"/>
      <c r="H231" s="25"/>
      <c r="I231" s="24"/>
      <c r="J231" s="24"/>
      <c r="K231" s="24"/>
      <c r="L231" s="24"/>
      <c r="M231" s="24"/>
      <c r="N231" s="26"/>
    </row>
    <row r="232" spans="1:54" ht="20.149999999999999" customHeight="1" x14ac:dyDescent="0.3">
      <c r="A232" s="23"/>
      <c r="B232" s="54" t="str">
        <f>F1291</f>
        <v>6. They did not exploit my vulnerability to their professional authority.</v>
      </c>
      <c r="C232" s="54"/>
      <c r="D232" s="54"/>
      <c r="E232" s="54"/>
      <c r="F232" s="54"/>
      <c r="G232" s="54"/>
      <c r="H232" s="54"/>
      <c r="I232" s="54"/>
      <c r="J232" s="54"/>
      <c r="K232" s="55"/>
      <c r="L232" s="56"/>
      <c r="M232" s="57"/>
      <c r="N232" s="26"/>
    </row>
    <row r="233" spans="1:54" ht="5.15" customHeight="1" x14ac:dyDescent="0.3">
      <c r="A233" s="23"/>
      <c r="B233" s="59"/>
      <c r="C233" s="59"/>
      <c r="D233" s="59"/>
      <c r="E233" s="59"/>
      <c r="F233" s="59"/>
      <c r="G233" s="59"/>
      <c r="H233" s="59"/>
      <c r="I233" s="59"/>
      <c r="J233" s="59"/>
      <c r="K233" s="59"/>
      <c r="L233" s="59"/>
      <c r="M233" s="59"/>
      <c r="N233" s="26"/>
    </row>
    <row r="234" spans="1:54" ht="20.149999999999999" customHeight="1" x14ac:dyDescent="0.3">
      <c r="A234" s="23"/>
      <c r="B234" s="54" t="str">
        <f>F1292</f>
        <v>7. I never had to give up my autonomy to fit their processes.</v>
      </c>
      <c r="C234" s="54"/>
      <c r="D234" s="54"/>
      <c r="E234" s="54"/>
      <c r="F234" s="54"/>
      <c r="G234" s="54"/>
      <c r="H234" s="54"/>
      <c r="I234" s="54"/>
      <c r="J234" s="54"/>
      <c r="K234" s="55"/>
      <c r="L234" s="56"/>
      <c r="M234" s="57"/>
      <c r="N234" s="26"/>
    </row>
    <row r="235" spans="1:54" ht="5.15" customHeight="1" x14ac:dyDescent="0.3">
      <c r="A235" s="23"/>
      <c r="B235" s="59"/>
      <c r="C235" s="59"/>
      <c r="D235" s="59"/>
      <c r="E235" s="59"/>
      <c r="F235" s="59"/>
      <c r="G235" s="59"/>
      <c r="H235" s="59"/>
      <c r="I235" s="59"/>
      <c r="J235" s="59"/>
      <c r="K235" s="59"/>
      <c r="L235" s="59"/>
      <c r="M235" s="59"/>
      <c r="N235" s="26"/>
    </row>
    <row r="236" spans="1:54" ht="20.149999999999999" customHeight="1" x14ac:dyDescent="0.3">
      <c r="A236" s="23"/>
      <c r="B236" s="54" t="str">
        <f>F1293</f>
        <v>8. Staff appeared to be culturally diverse.</v>
      </c>
      <c r="C236" s="54"/>
      <c r="D236" s="54"/>
      <c r="E236" s="54"/>
      <c r="F236" s="54"/>
      <c r="G236" s="54"/>
      <c r="H236" s="54"/>
      <c r="I236" s="54"/>
      <c r="J236" s="54"/>
      <c r="K236" s="55"/>
      <c r="L236" s="56"/>
      <c r="M236" s="57"/>
      <c r="N236" s="26"/>
    </row>
    <row r="237" spans="1:54" ht="5.15" customHeight="1" x14ac:dyDescent="0.3">
      <c r="A237" s="23"/>
      <c r="B237" s="59"/>
      <c r="C237" s="59"/>
      <c r="D237" s="59"/>
      <c r="E237" s="59"/>
      <c r="F237" s="59"/>
      <c r="G237" s="59"/>
      <c r="H237" s="59"/>
      <c r="I237" s="59"/>
      <c r="J237" s="59"/>
      <c r="K237" s="59"/>
      <c r="L237" s="59"/>
      <c r="M237" s="59"/>
      <c r="N237" s="26"/>
    </row>
    <row r="238" spans="1:54" ht="20.149999999999999" customHeight="1" x14ac:dyDescent="0.3">
      <c r="A238" s="23"/>
      <c r="B238" s="54" t="str">
        <f>F1294</f>
        <v>9. They effectively accommodated my linguistic barrier.</v>
      </c>
      <c r="C238" s="54"/>
      <c r="D238" s="54"/>
      <c r="E238" s="54"/>
      <c r="F238" s="54"/>
      <c r="G238" s="54"/>
      <c r="H238" s="54"/>
      <c r="I238" s="54"/>
      <c r="J238" s="54"/>
      <c r="K238" s="55"/>
      <c r="L238" s="56"/>
      <c r="M238" s="57"/>
      <c r="N238" s="26"/>
    </row>
    <row r="239" spans="1:54" ht="5.15" customHeight="1" x14ac:dyDescent="0.3">
      <c r="A239" s="23"/>
      <c r="B239" s="59"/>
      <c r="C239" s="59"/>
      <c r="D239" s="59"/>
      <c r="E239" s="59"/>
      <c r="F239" s="59"/>
      <c r="G239" s="59"/>
      <c r="H239" s="59"/>
      <c r="I239" s="59"/>
      <c r="J239" s="59"/>
      <c r="K239" s="59"/>
      <c r="L239" s="59"/>
      <c r="M239" s="59"/>
      <c r="N239" s="26"/>
    </row>
    <row r="240" spans="1:54" ht="20.149999999999999" customHeight="1" x14ac:dyDescent="0.3">
      <c r="A240" s="23"/>
      <c r="B240" s="54" t="str">
        <f>F1295</f>
        <v>10. I was offered billing options appropriate to my cultural values.</v>
      </c>
      <c r="C240" s="54"/>
      <c r="D240" s="54"/>
      <c r="E240" s="54"/>
      <c r="F240" s="54"/>
      <c r="G240" s="54"/>
      <c r="H240" s="54"/>
      <c r="I240" s="54"/>
      <c r="J240" s="54"/>
      <c r="K240" s="55"/>
      <c r="L240" s="56"/>
      <c r="M240" s="57"/>
      <c r="N240" s="26"/>
    </row>
    <row r="241" spans="1:14" ht="10" customHeight="1" x14ac:dyDescent="0.3">
      <c r="A241" s="23"/>
      <c r="B241" s="59"/>
      <c r="C241" s="59"/>
      <c r="D241" s="59"/>
      <c r="E241" s="59"/>
      <c r="F241" s="59"/>
      <c r="G241" s="59"/>
      <c r="H241" s="59"/>
      <c r="I241" s="59"/>
      <c r="J241" s="59"/>
      <c r="K241" s="59"/>
      <c r="L241" s="59"/>
      <c r="M241" s="59"/>
      <c r="N241" s="26"/>
    </row>
    <row r="242" spans="1:14" ht="15" customHeight="1" x14ac:dyDescent="0.3">
      <c r="A242" s="23"/>
      <c r="B242" s="60" t="str">
        <f>B1299</f>
        <v/>
      </c>
      <c r="C242" s="60"/>
      <c r="D242" s="60"/>
      <c r="E242" s="60"/>
      <c r="F242" s="60"/>
      <c r="G242" s="60"/>
      <c r="H242" s="60"/>
      <c r="I242" s="60"/>
      <c r="J242" s="60"/>
      <c r="K242" s="60"/>
      <c r="L242" s="60"/>
      <c r="M242" s="60"/>
      <c r="N242" s="26"/>
    </row>
    <row r="243" spans="1:14" ht="10" customHeight="1" x14ac:dyDescent="0.3">
      <c r="A243" s="23"/>
      <c r="B243" s="61"/>
      <c r="C243" s="62"/>
      <c r="D243" s="62"/>
      <c r="E243" s="62"/>
      <c r="F243" s="62"/>
      <c r="G243" s="62"/>
      <c r="H243" s="62"/>
      <c r="I243" s="62"/>
      <c r="J243" s="62"/>
      <c r="K243" s="62"/>
      <c r="L243" s="62"/>
      <c r="M243" s="63"/>
      <c r="N243" s="26"/>
    </row>
    <row r="244" spans="1:14" ht="20" customHeight="1" x14ac:dyDescent="0.3">
      <c r="A244" s="23"/>
      <c r="B244" s="76" t="str">
        <f>C1303</f>
        <v xml:space="preserve">We provide this helpful feedback to you, the recipient, to improve your cultural competency. </v>
      </c>
      <c r="C244" s="77"/>
      <c r="D244" s="77"/>
      <c r="E244" s="77"/>
      <c r="F244" s="77"/>
      <c r="G244" s="77"/>
      <c r="H244" s="77"/>
      <c r="I244" s="77"/>
      <c r="J244" s="77"/>
      <c r="K244" s="77"/>
      <c r="L244" s="77"/>
      <c r="M244" s="78"/>
      <c r="N244" s="26"/>
    </row>
    <row r="245" spans="1:14" ht="20" customHeight="1" x14ac:dyDescent="0.3">
      <c r="A245" s="23"/>
      <c r="B245" s="79" t="s">
        <v>21</v>
      </c>
      <c r="C245" s="80"/>
      <c r="D245" s="80"/>
      <c r="E245" s="80"/>
      <c r="F245" s="80"/>
      <c r="G245" s="80"/>
      <c r="H245" s="80"/>
      <c r="I245" s="80"/>
      <c r="J245" s="80"/>
      <c r="K245" s="80"/>
      <c r="L245" s="80"/>
      <c r="M245" s="81"/>
      <c r="N245" s="26"/>
    </row>
    <row r="246" spans="1:14" ht="20" customHeight="1" thickBot="1" x14ac:dyDescent="0.35">
      <c r="A246" s="23"/>
      <c r="B246" s="79" t="s">
        <v>22</v>
      </c>
      <c r="C246" s="80"/>
      <c r="D246" s="80"/>
      <c r="E246" s="80"/>
      <c r="F246" s="80"/>
      <c r="G246" s="80"/>
      <c r="H246" s="80"/>
      <c r="I246" s="80"/>
      <c r="J246" s="80"/>
      <c r="K246" s="80"/>
      <c r="L246" s="80"/>
      <c r="M246" s="81"/>
      <c r="N246" s="26"/>
    </row>
    <row r="247" spans="1:14" ht="30" customHeight="1" thickTop="1" x14ac:dyDescent="0.3">
      <c r="A247" s="23"/>
      <c r="B247" s="82" t="s">
        <v>23</v>
      </c>
      <c r="C247" s="83"/>
      <c r="D247" s="83"/>
      <c r="E247" s="84" t="s">
        <v>24</v>
      </c>
      <c r="F247" s="85"/>
      <c r="G247" s="85"/>
      <c r="H247" s="86"/>
      <c r="I247" s="87" t="s">
        <v>25</v>
      </c>
      <c r="J247" s="88"/>
      <c r="K247" s="88"/>
      <c r="L247" s="88"/>
      <c r="M247" s="89"/>
      <c r="N247" s="26"/>
    </row>
    <row r="248" spans="1:14" ht="55" customHeight="1" thickBot="1" x14ac:dyDescent="0.35">
      <c r="A248" s="23"/>
      <c r="B248" s="90"/>
      <c r="C248" s="24"/>
      <c r="D248" s="24"/>
      <c r="E248" s="91" t="s">
        <v>26</v>
      </c>
      <c r="F248" s="92"/>
      <c r="G248" s="92"/>
      <c r="H248" s="93"/>
      <c r="I248" s="94" t="s">
        <v>27</v>
      </c>
      <c r="J248" s="95"/>
      <c r="K248" s="95"/>
      <c r="L248" s="95"/>
      <c r="M248" s="96"/>
      <c r="N248" s="26"/>
    </row>
    <row r="249" spans="1:14" ht="10" customHeight="1" thickTop="1" x14ac:dyDescent="0.3">
      <c r="A249" s="23"/>
      <c r="B249" s="90"/>
      <c r="C249" s="24"/>
      <c r="D249" s="24"/>
      <c r="E249" s="24"/>
      <c r="F249" s="24"/>
      <c r="G249" s="24"/>
      <c r="H249" s="24"/>
      <c r="I249" s="24"/>
      <c r="J249" s="24"/>
      <c r="K249" s="24"/>
      <c r="L249" s="24"/>
      <c r="M249" s="97"/>
      <c r="N249" s="26"/>
    </row>
    <row r="250" spans="1:14" ht="20.149999999999999" customHeight="1" x14ac:dyDescent="0.3">
      <c r="A250" s="23"/>
      <c r="B250" s="70"/>
      <c r="C250" s="59"/>
      <c r="D250" s="59"/>
      <c r="E250" s="98"/>
      <c r="F250" s="99"/>
      <c r="G250" s="99"/>
      <c r="H250" s="99"/>
      <c r="I250" s="99"/>
      <c r="J250" s="99"/>
      <c r="K250" s="99"/>
      <c r="L250" s="100"/>
      <c r="M250" s="72"/>
      <c r="N250" s="26"/>
    </row>
    <row r="251" spans="1:14" ht="10" customHeight="1" x14ac:dyDescent="0.3">
      <c r="A251" s="23"/>
      <c r="B251" s="70"/>
      <c r="C251" s="59"/>
      <c r="D251" s="59"/>
      <c r="E251" s="59"/>
      <c r="F251" s="59"/>
      <c r="G251" s="59"/>
      <c r="H251" s="59"/>
      <c r="I251" s="59"/>
      <c r="J251" s="59"/>
      <c r="K251" s="59"/>
      <c r="L251" s="59"/>
      <c r="M251" s="72"/>
      <c r="N251" s="26"/>
    </row>
    <row r="252" spans="1:14" ht="65.150000000000006" customHeight="1" x14ac:dyDescent="0.3">
      <c r="A252" s="23"/>
      <c r="B252" s="79" t="str">
        <f>C1313</f>
        <v>Select one of these two services, Standard or Competitive Competence, to best improve your efficacy serving diverse patients. We can then offer a testimonial of your improved responsiveness to diverse clients.</v>
      </c>
      <c r="C252" s="80"/>
      <c r="D252" s="80"/>
      <c r="E252" s="80"/>
      <c r="F252" s="80"/>
      <c r="G252" s="80"/>
      <c r="H252" s="80"/>
      <c r="I252" s="80"/>
      <c r="J252" s="80"/>
      <c r="K252" s="80"/>
      <c r="L252" s="80"/>
      <c r="M252" s="81"/>
      <c r="N252" s="26"/>
    </row>
    <row r="253" spans="1:14" ht="45" customHeight="1" x14ac:dyDescent="0.3">
      <c r="A253" s="23"/>
      <c r="B253" s="73"/>
      <c r="C253" s="74"/>
      <c r="D253" s="74"/>
      <c r="E253" s="74"/>
      <c r="F253" s="74"/>
      <c r="G253" s="74"/>
      <c r="H253" s="74"/>
      <c r="I253" s="74"/>
      <c r="J253" s="74"/>
      <c r="K253" s="74"/>
      <c r="L253" s="74"/>
      <c r="M253" s="75"/>
      <c r="N253" s="26"/>
    </row>
    <row r="254" spans="1:14" ht="5.15" customHeight="1" x14ac:dyDescent="0.3">
      <c r="A254" s="23"/>
      <c r="B254" s="59"/>
      <c r="C254" s="59"/>
      <c r="D254" s="59"/>
      <c r="E254" s="59"/>
      <c r="F254" s="59"/>
      <c r="G254" s="59"/>
      <c r="H254" s="59"/>
      <c r="I254" s="59"/>
      <c r="J254" s="59"/>
      <c r="K254" s="59"/>
      <c r="L254" s="59"/>
      <c r="M254" s="59"/>
      <c r="N254" s="26"/>
    </row>
    <row r="255" spans="1:14" ht="5.15" customHeight="1" x14ac:dyDescent="0.3">
      <c r="A255" s="36"/>
      <c r="B255" s="37"/>
      <c r="C255" s="37"/>
      <c r="D255" s="37"/>
      <c r="E255" s="37"/>
      <c r="F255" s="37"/>
      <c r="G255" s="37"/>
      <c r="H255" s="37"/>
      <c r="I255" s="37"/>
      <c r="J255" s="37"/>
      <c r="K255" s="37"/>
      <c r="L255" s="37"/>
      <c r="M255" s="37"/>
      <c r="N255" s="38"/>
    </row>
    <row r="256" spans="1:14" ht="55" customHeight="1" x14ac:dyDescent="0.3">
      <c r="A256" s="19" t="s">
        <v>6</v>
      </c>
      <c r="B256" s="39" t="s">
        <v>31</v>
      </c>
      <c r="C256" s="39"/>
      <c r="D256" s="39"/>
      <c r="E256" s="39"/>
      <c r="F256" s="40"/>
      <c r="G256" s="40"/>
      <c r="H256" s="40"/>
      <c r="I256" s="40"/>
      <c r="J256" s="41"/>
      <c r="K256" s="41"/>
      <c r="L256" s="41"/>
      <c r="M256" s="41"/>
      <c r="N256" s="21" t="s">
        <v>8</v>
      </c>
    </row>
    <row r="257" spans="1:54" ht="5.15" customHeight="1" x14ac:dyDescent="0.3">
      <c r="A257" s="15"/>
      <c r="B257" s="16"/>
      <c r="C257" s="16"/>
      <c r="D257" s="16"/>
      <c r="E257" s="16"/>
      <c r="F257" s="16"/>
      <c r="G257" s="16"/>
      <c r="H257" s="17"/>
      <c r="I257" s="16"/>
      <c r="J257" s="16"/>
      <c r="K257" s="16"/>
      <c r="L257" s="16"/>
      <c r="M257" s="16"/>
      <c r="N257" s="18"/>
    </row>
    <row r="258" spans="1:54" ht="5.15" customHeight="1" x14ac:dyDescent="0.3">
      <c r="A258" s="23"/>
      <c r="B258" s="24"/>
      <c r="C258" s="24"/>
      <c r="D258" s="24"/>
      <c r="E258" s="24"/>
      <c r="F258" s="24"/>
      <c r="G258" s="24"/>
      <c r="H258" s="25"/>
      <c r="I258" s="24"/>
      <c r="J258" s="24"/>
      <c r="K258" s="24"/>
      <c r="L258" s="24"/>
      <c r="M258" s="24"/>
      <c r="N258" s="26"/>
    </row>
    <row r="259" spans="1:54" ht="5.15" customHeight="1" thickBot="1" x14ac:dyDescent="0.35">
      <c r="A259" s="23"/>
      <c r="B259" s="42"/>
      <c r="C259" s="42"/>
      <c r="D259" s="42"/>
      <c r="E259" s="42"/>
      <c r="F259" s="42"/>
      <c r="G259" s="42"/>
      <c r="H259" s="42"/>
      <c r="I259" s="42"/>
      <c r="J259" s="42"/>
      <c r="K259" s="42"/>
      <c r="L259" s="42"/>
      <c r="M259" s="42"/>
      <c r="N259" s="26"/>
    </row>
    <row r="260" spans="1:54" ht="20.149999999999999" customHeight="1" thickTop="1" x14ac:dyDescent="0.3">
      <c r="A260" s="23"/>
      <c r="B260" s="43" t="s">
        <v>17</v>
      </c>
      <c r="C260" s="42"/>
      <c r="D260" s="42"/>
      <c r="E260" s="42"/>
      <c r="F260" s="44">
        <f>F219</f>
        <v>0</v>
      </c>
      <c r="G260" s="45"/>
      <c r="H260" s="45"/>
      <c r="I260" s="46"/>
      <c r="J260" s="47"/>
      <c r="K260" s="48" t="s">
        <v>18</v>
      </c>
      <c r="L260" s="49"/>
      <c r="M260" s="50"/>
      <c r="N260" s="26"/>
    </row>
    <row r="261" spans="1:54" ht="20.149999999999999" customHeight="1" thickBot="1" x14ac:dyDescent="0.35">
      <c r="A261" s="23"/>
      <c r="B261" s="43" t="s">
        <v>19</v>
      </c>
      <c r="C261" s="42"/>
      <c r="D261" s="42"/>
      <c r="E261" s="42"/>
      <c r="F261" s="44">
        <f>F220</f>
        <v>0</v>
      </c>
      <c r="G261" s="45"/>
      <c r="H261" s="45"/>
      <c r="I261" s="46"/>
      <c r="J261" s="47"/>
      <c r="K261" s="51"/>
      <c r="L261" s="52"/>
      <c r="M261" s="53"/>
      <c r="N261" s="26"/>
    </row>
    <row r="262" spans="1:54" ht="10" customHeight="1" thickTop="1" x14ac:dyDescent="0.3">
      <c r="A262" s="23"/>
      <c r="B262" s="24"/>
      <c r="C262" s="24"/>
      <c r="D262" s="24"/>
      <c r="E262" s="24"/>
      <c r="F262" s="24"/>
      <c r="G262" s="24"/>
      <c r="H262" s="25"/>
      <c r="I262" s="24"/>
      <c r="J262" s="24"/>
      <c r="K262" s="24"/>
      <c r="L262" s="24"/>
      <c r="M262" s="24"/>
      <c r="N262" s="26"/>
    </row>
    <row r="263" spans="1:54" ht="20.149999999999999" customHeight="1" x14ac:dyDescent="0.3">
      <c r="A263" s="23"/>
      <c r="B263" s="54" t="str">
        <f>F1323</f>
        <v>1. I felt fully seen and heard.</v>
      </c>
      <c r="C263" s="54"/>
      <c r="D263" s="54"/>
      <c r="E263" s="54"/>
      <c r="F263" s="54"/>
      <c r="G263" s="54"/>
      <c r="H263" s="54"/>
      <c r="I263" s="54"/>
      <c r="J263" s="54"/>
      <c r="K263" s="55"/>
      <c r="L263" s="56"/>
      <c r="M263" s="57"/>
      <c r="N263" s="26"/>
    </row>
    <row r="264" spans="1:54" ht="5.15" customHeight="1" x14ac:dyDescent="0.3">
      <c r="A264" s="23"/>
      <c r="B264" s="24"/>
      <c r="C264" s="24"/>
      <c r="D264" s="24"/>
      <c r="E264" s="24"/>
      <c r="F264" s="24"/>
      <c r="G264" s="24"/>
      <c r="H264" s="25"/>
      <c r="I264" s="24"/>
      <c r="J264" s="24"/>
      <c r="K264" s="24"/>
      <c r="L264" s="24"/>
      <c r="M264" s="24"/>
      <c r="N264" s="26"/>
      <c r="BB264" s="58"/>
    </row>
    <row r="265" spans="1:54" ht="20.149999999999999" customHeight="1" x14ac:dyDescent="0.3">
      <c r="A265" s="23"/>
      <c r="B265" s="54" t="str">
        <f>F1324</f>
        <v>2. They faithfully responded to all of my expressions of pain or discomfort.</v>
      </c>
      <c r="C265" s="54"/>
      <c r="D265" s="54"/>
      <c r="E265" s="54"/>
      <c r="F265" s="54"/>
      <c r="G265" s="54"/>
      <c r="H265" s="54"/>
      <c r="I265" s="54"/>
      <c r="J265" s="54"/>
      <c r="K265" s="55"/>
      <c r="L265" s="56"/>
      <c r="M265" s="57"/>
      <c r="N265" s="26"/>
      <c r="BB265" s="58"/>
    </row>
    <row r="266" spans="1:54" ht="5.15" customHeight="1" x14ac:dyDescent="0.3">
      <c r="A266" s="23"/>
      <c r="B266" s="24"/>
      <c r="C266" s="24"/>
      <c r="D266" s="24"/>
      <c r="E266" s="24"/>
      <c r="F266" s="24"/>
      <c r="G266" s="24"/>
      <c r="H266" s="25"/>
      <c r="I266" s="24"/>
      <c r="J266" s="24"/>
      <c r="K266" s="24"/>
      <c r="L266" s="24"/>
      <c r="M266" s="24"/>
      <c r="N266" s="26"/>
      <c r="BB266" s="58"/>
    </row>
    <row r="267" spans="1:54" ht="20.149999999999999" customHeight="1" x14ac:dyDescent="0.3">
      <c r="A267" s="23"/>
      <c r="B267" s="54" t="str">
        <f>F1325</f>
        <v>3. They put my personal wellbeing ahead of their institutional processes.</v>
      </c>
      <c r="C267" s="54"/>
      <c r="D267" s="54"/>
      <c r="E267" s="54"/>
      <c r="F267" s="54"/>
      <c r="G267" s="54"/>
      <c r="H267" s="54"/>
      <c r="I267" s="54"/>
      <c r="J267" s="54"/>
      <c r="K267" s="55"/>
      <c r="L267" s="56"/>
      <c r="M267" s="57"/>
      <c r="N267" s="26"/>
      <c r="BB267" s="58"/>
    </row>
    <row r="268" spans="1:54" ht="5.15" customHeight="1" x14ac:dyDescent="0.3">
      <c r="A268" s="23"/>
      <c r="B268" s="24"/>
      <c r="C268" s="24"/>
      <c r="D268" s="24"/>
      <c r="E268" s="24"/>
      <c r="F268" s="24"/>
      <c r="G268" s="24"/>
      <c r="H268" s="25"/>
      <c r="I268" s="24"/>
      <c r="J268" s="24"/>
      <c r="K268" s="24"/>
      <c r="L268" s="24"/>
      <c r="M268" s="24"/>
      <c r="N268" s="26"/>
      <c r="BB268" s="58"/>
    </row>
    <row r="269" spans="1:54" ht="20.149999999999999" customHeight="1" x14ac:dyDescent="0.3">
      <c r="A269" s="23"/>
      <c r="B269" s="54" t="str">
        <f>F1326</f>
        <v>4. Their actions and expressions were devoid of any microaggressions.</v>
      </c>
      <c r="C269" s="54"/>
      <c r="D269" s="54"/>
      <c r="E269" s="54"/>
      <c r="F269" s="54"/>
      <c r="G269" s="54"/>
      <c r="H269" s="54"/>
      <c r="I269" s="54"/>
      <c r="J269" s="54"/>
      <c r="K269" s="55"/>
      <c r="L269" s="56"/>
      <c r="M269" s="57"/>
      <c r="N269" s="26"/>
    </row>
    <row r="270" spans="1:54" ht="5.15" customHeight="1" x14ac:dyDescent="0.3">
      <c r="A270" s="23"/>
      <c r="B270" s="24"/>
      <c r="C270" s="24"/>
      <c r="D270" s="24"/>
      <c r="E270" s="24"/>
      <c r="F270" s="24"/>
      <c r="G270" s="24"/>
      <c r="H270" s="25"/>
      <c r="I270" s="24"/>
      <c r="J270" s="24"/>
      <c r="K270" s="24"/>
      <c r="L270" s="24"/>
      <c r="M270" s="24"/>
      <c r="N270" s="26"/>
    </row>
    <row r="271" spans="1:54" ht="20.149999999999999" customHeight="1" x14ac:dyDescent="0.3">
      <c r="A271" s="23"/>
      <c r="B271" s="54" t="str">
        <f>F1327</f>
        <v>5. They asked me how they could be more culturally sensitive.</v>
      </c>
      <c r="C271" s="54"/>
      <c r="D271" s="54"/>
      <c r="E271" s="54"/>
      <c r="F271" s="54"/>
      <c r="G271" s="54"/>
      <c r="H271" s="54"/>
      <c r="I271" s="54"/>
      <c r="J271" s="54"/>
      <c r="K271" s="55"/>
      <c r="L271" s="56"/>
      <c r="M271" s="57"/>
      <c r="N271" s="26"/>
    </row>
    <row r="272" spans="1:54" ht="5.15" customHeight="1" x14ac:dyDescent="0.3">
      <c r="A272" s="23"/>
      <c r="B272" s="24"/>
      <c r="C272" s="24"/>
      <c r="D272" s="24"/>
      <c r="E272" s="24"/>
      <c r="F272" s="24"/>
      <c r="G272" s="24"/>
      <c r="H272" s="25"/>
      <c r="I272" s="24"/>
      <c r="J272" s="24"/>
      <c r="K272" s="24"/>
      <c r="L272" s="24"/>
      <c r="M272" s="24"/>
      <c r="N272" s="26"/>
    </row>
    <row r="273" spans="1:14" ht="20.149999999999999" customHeight="1" x14ac:dyDescent="0.3">
      <c r="A273" s="23"/>
      <c r="B273" s="54" t="str">
        <f>F1328</f>
        <v>6. They did not exploit my vulnerability to their professional authority.</v>
      </c>
      <c r="C273" s="54"/>
      <c r="D273" s="54"/>
      <c r="E273" s="54"/>
      <c r="F273" s="54"/>
      <c r="G273" s="54"/>
      <c r="H273" s="54"/>
      <c r="I273" s="54"/>
      <c r="J273" s="54"/>
      <c r="K273" s="55"/>
      <c r="L273" s="56"/>
      <c r="M273" s="57"/>
      <c r="N273" s="26"/>
    </row>
    <row r="274" spans="1:14" ht="5.15" customHeight="1" x14ac:dyDescent="0.3">
      <c r="A274" s="23"/>
      <c r="B274" s="59"/>
      <c r="C274" s="59"/>
      <c r="D274" s="59"/>
      <c r="E274" s="59"/>
      <c r="F274" s="59"/>
      <c r="G274" s="59"/>
      <c r="H274" s="59"/>
      <c r="I274" s="59"/>
      <c r="J274" s="59"/>
      <c r="K274" s="59"/>
      <c r="L274" s="59"/>
      <c r="M274" s="59"/>
      <c r="N274" s="26"/>
    </row>
    <row r="275" spans="1:14" ht="20.149999999999999" customHeight="1" x14ac:dyDescent="0.3">
      <c r="A275" s="23"/>
      <c r="B275" s="54" t="str">
        <f>F1329</f>
        <v>7. I never had to give up my autonomy to fit their processes.</v>
      </c>
      <c r="C275" s="54"/>
      <c r="D275" s="54"/>
      <c r="E275" s="54"/>
      <c r="F275" s="54"/>
      <c r="G275" s="54"/>
      <c r="H275" s="54"/>
      <c r="I275" s="54"/>
      <c r="J275" s="54"/>
      <c r="K275" s="55"/>
      <c r="L275" s="56"/>
      <c r="M275" s="57"/>
      <c r="N275" s="26"/>
    </row>
    <row r="276" spans="1:14" ht="5.15" customHeight="1" x14ac:dyDescent="0.3">
      <c r="A276" s="23"/>
      <c r="B276" s="59"/>
      <c r="C276" s="59"/>
      <c r="D276" s="59"/>
      <c r="E276" s="59"/>
      <c r="F276" s="59"/>
      <c r="G276" s="59"/>
      <c r="H276" s="59"/>
      <c r="I276" s="59"/>
      <c r="J276" s="59"/>
      <c r="K276" s="59"/>
      <c r="L276" s="59"/>
      <c r="M276" s="59"/>
      <c r="N276" s="26"/>
    </row>
    <row r="277" spans="1:14" ht="20.149999999999999" customHeight="1" x14ac:dyDescent="0.3">
      <c r="A277" s="23"/>
      <c r="B277" s="54" t="str">
        <f>F1330</f>
        <v>8. Staff appeared to be culturally diverse.</v>
      </c>
      <c r="C277" s="54"/>
      <c r="D277" s="54"/>
      <c r="E277" s="54"/>
      <c r="F277" s="54"/>
      <c r="G277" s="54"/>
      <c r="H277" s="54"/>
      <c r="I277" s="54"/>
      <c r="J277" s="54"/>
      <c r="K277" s="55"/>
      <c r="L277" s="56"/>
      <c r="M277" s="57"/>
      <c r="N277" s="26"/>
    </row>
    <row r="278" spans="1:14" ht="5.15" customHeight="1" x14ac:dyDescent="0.3">
      <c r="A278" s="23"/>
      <c r="B278" s="59"/>
      <c r="C278" s="59"/>
      <c r="D278" s="59"/>
      <c r="E278" s="59"/>
      <c r="F278" s="59"/>
      <c r="G278" s="59"/>
      <c r="H278" s="59"/>
      <c r="I278" s="59"/>
      <c r="J278" s="59"/>
      <c r="K278" s="59"/>
      <c r="L278" s="59"/>
      <c r="M278" s="59"/>
      <c r="N278" s="26"/>
    </row>
    <row r="279" spans="1:14" ht="20.149999999999999" customHeight="1" x14ac:dyDescent="0.3">
      <c r="A279" s="23"/>
      <c r="B279" s="54" t="str">
        <f>F1331</f>
        <v>9. They effectively accommodated my linguistic barrier.</v>
      </c>
      <c r="C279" s="54"/>
      <c r="D279" s="54"/>
      <c r="E279" s="54"/>
      <c r="F279" s="54"/>
      <c r="G279" s="54"/>
      <c r="H279" s="54"/>
      <c r="I279" s="54"/>
      <c r="J279" s="54"/>
      <c r="K279" s="55"/>
      <c r="L279" s="56"/>
      <c r="M279" s="57"/>
      <c r="N279" s="26"/>
    </row>
    <row r="280" spans="1:14" ht="5.15" customHeight="1" x14ac:dyDescent="0.3">
      <c r="A280" s="23"/>
      <c r="B280" s="59"/>
      <c r="C280" s="59"/>
      <c r="D280" s="59"/>
      <c r="E280" s="59"/>
      <c r="F280" s="59"/>
      <c r="G280" s="59"/>
      <c r="H280" s="59"/>
      <c r="I280" s="59"/>
      <c r="J280" s="59"/>
      <c r="K280" s="59"/>
      <c r="L280" s="59"/>
      <c r="M280" s="59"/>
      <c r="N280" s="26"/>
    </row>
    <row r="281" spans="1:14" ht="20.149999999999999" customHeight="1" x14ac:dyDescent="0.3">
      <c r="A281" s="23"/>
      <c r="B281" s="54" t="str">
        <f>F1332</f>
        <v>10. I was offered billing options appropriate to my cultural values.</v>
      </c>
      <c r="C281" s="54"/>
      <c r="D281" s="54"/>
      <c r="E281" s="54"/>
      <c r="F281" s="54"/>
      <c r="G281" s="54"/>
      <c r="H281" s="54"/>
      <c r="I281" s="54"/>
      <c r="J281" s="54"/>
      <c r="K281" s="55"/>
      <c r="L281" s="56"/>
      <c r="M281" s="57"/>
      <c r="N281" s="26"/>
    </row>
    <row r="282" spans="1:14" ht="10" customHeight="1" x14ac:dyDescent="0.3">
      <c r="A282" s="23"/>
      <c r="B282" s="59"/>
      <c r="C282" s="59"/>
      <c r="D282" s="59"/>
      <c r="E282" s="59"/>
      <c r="F282" s="59"/>
      <c r="G282" s="59"/>
      <c r="H282" s="59"/>
      <c r="I282" s="59"/>
      <c r="J282" s="59"/>
      <c r="K282" s="59"/>
      <c r="L282" s="59"/>
      <c r="M282" s="59"/>
      <c r="N282" s="26"/>
    </row>
    <row r="283" spans="1:14" ht="15" customHeight="1" x14ac:dyDescent="0.3">
      <c r="A283" s="23"/>
      <c r="B283" s="60" t="str">
        <f>B1336</f>
        <v/>
      </c>
      <c r="C283" s="60"/>
      <c r="D283" s="60"/>
      <c r="E283" s="60"/>
      <c r="F283" s="60"/>
      <c r="G283" s="60"/>
      <c r="H283" s="60"/>
      <c r="I283" s="60"/>
      <c r="J283" s="60"/>
      <c r="K283" s="60"/>
      <c r="L283" s="60"/>
      <c r="M283" s="60"/>
      <c r="N283" s="26"/>
    </row>
    <row r="284" spans="1:14" ht="10" customHeight="1" x14ac:dyDescent="0.3">
      <c r="A284" s="23"/>
      <c r="B284" s="61"/>
      <c r="C284" s="62"/>
      <c r="D284" s="62"/>
      <c r="E284" s="62"/>
      <c r="F284" s="62"/>
      <c r="G284" s="62"/>
      <c r="H284" s="62"/>
      <c r="I284" s="62"/>
      <c r="J284" s="62"/>
      <c r="K284" s="62"/>
      <c r="L284" s="62"/>
      <c r="M284" s="63"/>
      <c r="N284" s="26"/>
    </row>
    <row r="285" spans="1:14" ht="20" customHeight="1" x14ac:dyDescent="0.3">
      <c r="A285" s="23"/>
      <c r="B285" s="76" t="str">
        <f>C1340</f>
        <v xml:space="preserve">We provide this helpful feedback to you, the recipient, to improve your cultural competency. </v>
      </c>
      <c r="C285" s="77"/>
      <c r="D285" s="77"/>
      <c r="E285" s="77"/>
      <c r="F285" s="77"/>
      <c r="G285" s="77"/>
      <c r="H285" s="77"/>
      <c r="I285" s="77"/>
      <c r="J285" s="77"/>
      <c r="K285" s="77"/>
      <c r="L285" s="77"/>
      <c r="M285" s="78"/>
      <c r="N285" s="26"/>
    </row>
    <row r="286" spans="1:14" ht="20" customHeight="1" x14ac:dyDescent="0.3">
      <c r="A286" s="23"/>
      <c r="B286" s="79" t="s">
        <v>21</v>
      </c>
      <c r="C286" s="80"/>
      <c r="D286" s="80"/>
      <c r="E286" s="80"/>
      <c r="F286" s="80"/>
      <c r="G286" s="80"/>
      <c r="H286" s="80"/>
      <c r="I286" s="80"/>
      <c r="J286" s="80"/>
      <c r="K286" s="80"/>
      <c r="L286" s="80"/>
      <c r="M286" s="81"/>
      <c r="N286" s="26"/>
    </row>
    <row r="287" spans="1:14" ht="20" customHeight="1" thickBot="1" x14ac:dyDescent="0.35">
      <c r="A287" s="23"/>
      <c r="B287" s="79" t="s">
        <v>22</v>
      </c>
      <c r="C287" s="80"/>
      <c r="D287" s="80"/>
      <c r="E287" s="80"/>
      <c r="F287" s="80"/>
      <c r="G287" s="80"/>
      <c r="H287" s="80"/>
      <c r="I287" s="80"/>
      <c r="J287" s="80"/>
      <c r="K287" s="80"/>
      <c r="L287" s="80"/>
      <c r="M287" s="81"/>
      <c r="N287" s="26"/>
    </row>
    <row r="288" spans="1:14" ht="30" customHeight="1" thickTop="1" x14ac:dyDescent="0.3">
      <c r="A288" s="23"/>
      <c r="B288" s="82" t="s">
        <v>23</v>
      </c>
      <c r="C288" s="83"/>
      <c r="D288" s="83"/>
      <c r="E288" s="84" t="s">
        <v>24</v>
      </c>
      <c r="F288" s="85"/>
      <c r="G288" s="85"/>
      <c r="H288" s="86"/>
      <c r="I288" s="87" t="s">
        <v>25</v>
      </c>
      <c r="J288" s="88"/>
      <c r="K288" s="88"/>
      <c r="L288" s="88"/>
      <c r="M288" s="89"/>
      <c r="N288" s="26"/>
    </row>
    <row r="289" spans="1:14" ht="55" customHeight="1" thickBot="1" x14ac:dyDescent="0.35">
      <c r="A289" s="23"/>
      <c r="B289" s="90"/>
      <c r="C289" s="24"/>
      <c r="D289" s="24"/>
      <c r="E289" s="91" t="s">
        <v>26</v>
      </c>
      <c r="F289" s="92"/>
      <c r="G289" s="92"/>
      <c r="H289" s="93"/>
      <c r="I289" s="94" t="s">
        <v>27</v>
      </c>
      <c r="J289" s="95"/>
      <c r="K289" s="95"/>
      <c r="L289" s="95"/>
      <c r="M289" s="96"/>
      <c r="N289" s="26"/>
    </row>
    <row r="290" spans="1:14" ht="10" customHeight="1" thickTop="1" x14ac:dyDescent="0.3">
      <c r="A290" s="23"/>
      <c r="B290" s="90"/>
      <c r="C290" s="24"/>
      <c r="D290" s="24"/>
      <c r="E290" s="24"/>
      <c r="F290" s="24"/>
      <c r="G290" s="24"/>
      <c r="H290" s="24"/>
      <c r="I290" s="24"/>
      <c r="J290" s="24"/>
      <c r="K290" s="24"/>
      <c r="L290" s="24"/>
      <c r="M290" s="97"/>
      <c r="N290" s="26"/>
    </row>
    <row r="291" spans="1:14" ht="20.149999999999999" customHeight="1" x14ac:dyDescent="0.3">
      <c r="A291" s="23"/>
      <c r="B291" s="70"/>
      <c r="C291" s="59"/>
      <c r="D291" s="59"/>
      <c r="E291" s="98"/>
      <c r="F291" s="99"/>
      <c r="G291" s="99"/>
      <c r="H291" s="99"/>
      <c r="I291" s="99"/>
      <c r="J291" s="99"/>
      <c r="K291" s="99"/>
      <c r="L291" s="100"/>
      <c r="M291" s="72"/>
      <c r="N291" s="26"/>
    </row>
    <row r="292" spans="1:14" ht="10" customHeight="1" x14ac:dyDescent="0.3">
      <c r="A292" s="23"/>
      <c r="B292" s="70"/>
      <c r="C292" s="59"/>
      <c r="D292" s="59"/>
      <c r="E292" s="59"/>
      <c r="F292" s="59"/>
      <c r="G292" s="59"/>
      <c r="H292" s="59"/>
      <c r="I292" s="59"/>
      <c r="J292" s="59"/>
      <c r="K292" s="59"/>
      <c r="L292" s="59"/>
      <c r="M292" s="72"/>
      <c r="N292" s="26"/>
    </row>
    <row r="293" spans="1:14" ht="65.150000000000006" customHeight="1" x14ac:dyDescent="0.3">
      <c r="A293" s="23"/>
      <c r="B293" s="79" t="str">
        <f>C1350</f>
        <v>Select one of these two services, Standard or Competitive Competence, to best improve your efficacy serving diverse patients. We can then offer a testimonial of your improved responsiveness to diverse clients.</v>
      </c>
      <c r="C293" s="80"/>
      <c r="D293" s="80"/>
      <c r="E293" s="80"/>
      <c r="F293" s="80"/>
      <c r="G293" s="80"/>
      <c r="H293" s="80"/>
      <c r="I293" s="80"/>
      <c r="J293" s="80"/>
      <c r="K293" s="80"/>
      <c r="L293" s="80"/>
      <c r="M293" s="81"/>
      <c r="N293" s="26"/>
    </row>
    <row r="294" spans="1:14" ht="45" customHeight="1" x14ac:dyDescent="0.3">
      <c r="A294" s="23"/>
      <c r="B294" s="73"/>
      <c r="C294" s="74"/>
      <c r="D294" s="74"/>
      <c r="E294" s="74"/>
      <c r="F294" s="74"/>
      <c r="G294" s="74"/>
      <c r="H294" s="74"/>
      <c r="I294" s="74"/>
      <c r="J294" s="74"/>
      <c r="K294" s="74"/>
      <c r="L294" s="74"/>
      <c r="M294" s="75"/>
      <c r="N294" s="26"/>
    </row>
    <row r="295" spans="1:14" ht="5.15" customHeight="1" x14ac:dyDescent="0.3">
      <c r="A295" s="23"/>
      <c r="B295" s="59"/>
      <c r="C295" s="59"/>
      <c r="D295" s="59"/>
      <c r="E295" s="59"/>
      <c r="F295" s="59"/>
      <c r="G295" s="59"/>
      <c r="H295" s="59"/>
      <c r="I295" s="59"/>
      <c r="J295" s="59"/>
      <c r="K295" s="59"/>
      <c r="L295" s="59"/>
      <c r="M295" s="59"/>
      <c r="N295" s="26"/>
    </row>
    <row r="296" spans="1:14" ht="5.15" customHeight="1" x14ac:dyDescent="0.3">
      <c r="A296" s="36"/>
      <c r="B296" s="37"/>
      <c r="C296" s="37"/>
      <c r="D296" s="37"/>
      <c r="E296" s="37"/>
      <c r="F296" s="37"/>
      <c r="G296" s="37"/>
      <c r="H296" s="37"/>
      <c r="I296" s="37"/>
      <c r="J296" s="37"/>
      <c r="K296" s="37"/>
      <c r="L296" s="37"/>
      <c r="M296" s="37"/>
      <c r="N296" s="38"/>
    </row>
    <row r="297" spans="1:14" ht="55" customHeight="1" x14ac:dyDescent="0.3">
      <c r="A297" s="19" t="s">
        <v>6</v>
      </c>
      <c r="B297" s="39" t="s">
        <v>32</v>
      </c>
      <c r="C297" s="39"/>
      <c r="D297" s="39"/>
      <c r="E297" s="39"/>
      <c r="F297" s="40"/>
      <c r="G297" s="40"/>
      <c r="H297" s="40"/>
      <c r="I297" s="40"/>
      <c r="J297" s="41"/>
      <c r="K297" s="41"/>
      <c r="L297" s="41"/>
      <c r="M297" s="41"/>
      <c r="N297" s="21" t="s">
        <v>8</v>
      </c>
    </row>
    <row r="298" spans="1:14" ht="5.15" customHeight="1" x14ac:dyDescent="0.3">
      <c r="A298" s="15"/>
      <c r="B298" s="16"/>
      <c r="C298" s="16"/>
      <c r="D298" s="16"/>
      <c r="E298" s="16"/>
      <c r="F298" s="16"/>
      <c r="G298" s="16"/>
      <c r="H298" s="17"/>
      <c r="I298" s="16"/>
      <c r="J298" s="16"/>
      <c r="K298" s="16"/>
      <c r="L298" s="16"/>
      <c r="M298" s="16"/>
      <c r="N298" s="18"/>
    </row>
    <row r="299" spans="1:14" ht="5.15" customHeight="1" x14ac:dyDescent="0.3">
      <c r="A299" s="23"/>
      <c r="B299" s="24"/>
      <c r="C299" s="24"/>
      <c r="D299" s="24"/>
      <c r="E299" s="24"/>
      <c r="F299" s="24"/>
      <c r="G299" s="24"/>
      <c r="H299" s="25"/>
      <c r="I299" s="24"/>
      <c r="J299" s="24"/>
      <c r="K299" s="24"/>
      <c r="L299" s="24"/>
      <c r="M299" s="24"/>
      <c r="N299" s="26"/>
    </row>
    <row r="300" spans="1:14" ht="5.15" customHeight="1" thickBot="1" x14ac:dyDescent="0.35">
      <c r="A300" s="23"/>
      <c r="B300" s="42"/>
      <c r="C300" s="42"/>
      <c r="D300" s="42"/>
      <c r="E300" s="42"/>
      <c r="F300" s="42"/>
      <c r="G300" s="42"/>
      <c r="H300" s="42"/>
      <c r="I300" s="42"/>
      <c r="J300" s="42"/>
      <c r="K300" s="42"/>
      <c r="L300" s="42"/>
      <c r="M300" s="42"/>
      <c r="N300" s="26"/>
    </row>
    <row r="301" spans="1:14" ht="20.149999999999999" customHeight="1" thickTop="1" x14ac:dyDescent="0.3">
      <c r="A301" s="23"/>
      <c r="B301" s="43" t="s">
        <v>17</v>
      </c>
      <c r="C301" s="42"/>
      <c r="D301" s="42"/>
      <c r="E301" s="42"/>
      <c r="F301" s="44">
        <f>F260</f>
        <v>0</v>
      </c>
      <c r="G301" s="45"/>
      <c r="H301" s="45"/>
      <c r="I301" s="46"/>
      <c r="J301" s="47"/>
      <c r="K301" s="48" t="s">
        <v>18</v>
      </c>
      <c r="L301" s="49"/>
      <c r="M301" s="50"/>
      <c r="N301" s="26"/>
    </row>
    <row r="302" spans="1:14" ht="20.149999999999999" customHeight="1" thickBot="1" x14ac:dyDescent="0.35">
      <c r="A302" s="23"/>
      <c r="B302" s="43" t="s">
        <v>19</v>
      </c>
      <c r="C302" s="42"/>
      <c r="D302" s="42"/>
      <c r="E302" s="42"/>
      <c r="F302" s="44">
        <f>F261</f>
        <v>0</v>
      </c>
      <c r="G302" s="45"/>
      <c r="H302" s="45"/>
      <c r="I302" s="46"/>
      <c r="J302" s="47"/>
      <c r="K302" s="51"/>
      <c r="L302" s="52"/>
      <c r="M302" s="53"/>
      <c r="N302" s="26"/>
    </row>
    <row r="303" spans="1:14" ht="10" customHeight="1" thickTop="1" x14ac:dyDescent="0.3">
      <c r="A303" s="23"/>
      <c r="B303" s="24"/>
      <c r="C303" s="24"/>
      <c r="D303" s="24"/>
      <c r="E303" s="24"/>
      <c r="F303" s="24"/>
      <c r="G303" s="24"/>
      <c r="H303" s="25"/>
      <c r="I303" s="24"/>
      <c r="J303" s="24"/>
      <c r="K303" s="24"/>
      <c r="L303" s="24"/>
      <c r="M303" s="24"/>
      <c r="N303" s="26"/>
    </row>
    <row r="304" spans="1:14" ht="20.149999999999999" customHeight="1" x14ac:dyDescent="0.3">
      <c r="A304" s="23"/>
      <c r="B304" s="54" t="str">
        <f>F1360</f>
        <v>1. I felt fully seen and heard.</v>
      </c>
      <c r="C304" s="54"/>
      <c r="D304" s="54"/>
      <c r="E304" s="54"/>
      <c r="F304" s="54"/>
      <c r="G304" s="54"/>
      <c r="H304" s="54"/>
      <c r="I304" s="54"/>
      <c r="J304" s="54"/>
      <c r="K304" s="55"/>
      <c r="L304" s="56"/>
      <c r="M304" s="57"/>
      <c r="N304" s="26"/>
    </row>
    <row r="305" spans="1:54" ht="5.15" customHeight="1" x14ac:dyDescent="0.3">
      <c r="A305" s="23"/>
      <c r="B305" s="24"/>
      <c r="C305" s="24"/>
      <c r="D305" s="24"/>
      <c r="E305" s="24"/>
      <c r="F305" s="24"/>
      <c r="G305" s="24"/>
      <c r="H305" s="25"/>
      <c r="I305" s="24"/>
      <c r="J305" s="24"/>
      <c r="K305" s="24"/>
      <c r="L305" s="24"/>
      <c r="M305" s="24"/>
      <c r="N305" s="26"/>
      <c r="BB305" s="58"/>
    </row>
    <row r="306" spans="1:54" ht="20.149999999999999" customHeight="1" x14ac:dyDescent="0.3">
      <c r="A306" s="23"/>
      <c r="B306" s="54" t="str">
        <f>F1361</f>
        <v>2. They faithfully responded to all of my expressions of pain or discomfort.</v>
      </c>
      <c r="C306" s="54"/>
      <c r="D306" s="54"/>
      <c r="E306" s="54"/>
      <c r="F306" s="54"/>
      <c r="G306" s="54"/>
      <c r="H306" s="54"/>
      <c r="I306" s="54"/>
      <c r="J306" s="54"/>
      <c r="K306" s="55"/>
      <c r="L306" s="56"/>
      <c r="M306" s="57"/>
      <c r="N306" s="26"/>
      <c r="BB306" s="58"/>
    </row>
    <row r="307" spans="1:54" ht="5.15" customHeight="1" x14ac:dyDescent="0.3">
      <c r="A307" s="23"/>
      <c r="B307" s="24"/>
      <c r="C307" s="24"/>
      <c r="D307" s="24"/>
      <c r="E307" s="24"/>
      <c r="F307" s="24"/>
      <c r="G307" s="24"/>
      <c r="H307" s="25"/>
      <c r="I307" s="24"/>
      <c r="J307" s="24"/>
      <c r="K307" s="24"/>
      <c r="L307" s="24"/>
      <c r="M307" s="24"/>
      <c r="N307" s="26"/>
      <c r="BB307" s="58"/>
    </row>
    <row r="308" spans="1:54" ht="20.149999999999999" customHeight="1" x14ac:dyDescent="0.3">
      <c r="A308" s="23"/>
      <c r="B308" s="54" t="str">
        <f>F1362</f>
        <v>3. They put my personal wellbeing ahead of their institutional processes.</v>
      </c>
      <c r="C308" s="54"/>
      <c r="D308" s="54"/>
      <c r="E308" s="54"/>
      <c r="F308" s="54"/>
      <c r="G308" s="54"/>
      <c r="H308" s="54"/>
      <c r="I308" s="54"/>
      <c r="J308" s="54"/>
      <c r="K308" s="55"/>
      <c r="L308" s="56"/>
      <c r="M308" s="57"/>
      <c r="N308" s="26"/>
      <c r="BB308" s="58"/>
    </row>
    <row r="309" spans="1:54" ht="5.15" customHeight="1" x14ac:dyDescent="0.3">
      <c r="A309" s="23"/>
      <c r="B309" s="24"/>
      <c r="C309" s="24"/>
      <c r="D309" s="24"/>
      <c r="E309" s="24"/>
      <c r="F309" s="24"/>
      <c r="G309" s="24"/>
      <c r="H309" s="25"/>
      <c r="I309" s="24"/>
      <c r="J309" s="24"/>
      <c r="K309" s="24"/>
      <c r="L309" s="24"/>
      <c r="M309" s="24"/>
      <c r="N309" s="26"/>
      <c r="BB309" s="58"/>
    </row>
    <row r="310" spans="1:54" ht="20.149999999999999" customHeight="1" x14ac:dyDescent="0.3">
      <c r="A310" s="23"/>
      <c r="B310" s="54" t="str">
        <f>F1363</f>
        <v>4. Their actions and expressions were devoid of any microaggressions.</v>
      </c>
      <c r="C310" s="54"/>
      <c r="D310" s="54"/>
      <c r="E310" s="54"/>
      <c r="F310" s="54"/>
      <c r="G310" s="54"/>
      <c r="H310" s="54"/>
      <c r="I310" s="54"/>
      <c r="J310" s="54"/>
      <c r="K310" s="55"/>
      <c r="L310" s="56"/>
      <c r="M310" s="57"/>
      <c r="N310" s="26"/>
    </row>
    <row r="311" spans="1:54" ht="5.15" customHeight="1" x14ac:dyDescent="0.3">
      <c r="A311" s="23"/>
      <c r="B311" s="24"/>
      <c r="C311" s="24"/>
      <c r="D311" s="24"/>
      <c r="E311" s="24"/>
      <c r="F311" s="24"/>
      <c r="G311" s="24"/>
      <c r="H311" s="25"/>
      <c r="I311" s="24"/>
      <c r="J311" s="24"/>
      <c r="K311" s="24"/>
      <c r="L311" s="24"/>
      <c r="M311" s="24"/>
      <c r="N311" s="26"/>
    </row>
    <row r="312" spans="1:54" ht="20.149999999999999" customHeight="1" x14ac:dyDescent="0.3">
      <c r="A312" s="23"/>
      <c r="B312" s="54" t="str">
        <f>F1364</f>
        <v>5. They asked me how they could be more culturally sensitive.</v>
      </c>
      <c r="C312" s="54"/>
      <c r="D312" s="54"/>
      <c r="E312" s="54"/>
      <c r="F312" s="54"/>
      <c r="G312" s="54"/>
      <c r="H312" s="54"/>
      <c r="I312" s="54"/>
      <c r="J312" s="54"/>
      <c r="K312" s="55"/>
      <c r="L312" s="56"/>
      <c r="M312" s="57"/>
      <c r="N312" s="26"/>
    </row>
    <row r="313" spans="1:54" ht="5.15" customHeight="1" x14ac:dyDescent="0.3">
      <c r="A313" s="23"/>
      <c r="B313" s="24"/>
      <c r="C313" s="24"/>
      <c r="D313" s="24"/>
      <c r="E313" s="24"/>
      <c r="F313" s="24"/>
      <c r="G313" s="24"/>
      <c r="H313" s="25"/>
      <c r="I313" s="24"/>
      <c r="J313" s="24"/>
      <c r="K313" s="24"/>
      <c r="L313" s="24"/>
      <c r="M313" s="24"/>
      <c r="N313" s="26"/>
    </row>
    <row r="314" spans="1:54" ht="20.149999999999999" customHeight="1" x14ac:dyDescent="0.3">
      <c r="A314" s="23"/>
      <c r="B314" s="54" t="str">
        <f>F1365</f>
        <v>6. They did not exploit my vulnerability to their professional authority.</v>
      </c>
      <c r="C314" s="54"/>
      <c r="D314" s="54"/>
      <c r="E314" s="54"/>
      <c r="F314" s="54"/>
      <c r="G314" s="54"/>
      <c r="H314" s="54"/>
      <c r="I314" s="54"/>
      <c r="J314" s="54"/>
      <c r="K314" s="55"/>
      <c r="L314" s="56"/>
      <c r="M314" s="57"/>
      <c r="N314" s="26"/>
    </row>
    <row r="315" spans="1:54" ht="5.15" customHeight="1" x14ac:dyDescent="0.3">
      <c r="A315" s="23"/>
      <c r="B315" s="59"/>
      <c r="C315" s="59"/>
      <c r="D315" s="59"/>
      <c r="E315" s="59"/>
      <c r="F315" s="59"/>
      <c r="G315" s="59"/>
      <c r="H315" s="59"/>
      <c r="I315" s="59"/>
      <c r="J315" s="59"/>
      <c r="K315" s="59"/>
      <c r="L315" s="59"/>
      <c r="M315" s="59"/>
      <c r="N315" s="26"/>
    </row>
    <row r="316" spans="1:54" ht="20.149999999999999" customHeight="1" x14ac:dyDescent="0.3">
      <c r="A316" s="23"/>
      <c r="B316" s="54" t="str">
        <f>F1366</f>
        <v>7. I never had to give up my autonomy to fit their processes.</v>
      </c>
      <c r="C316" s="54"/>
      <c r="D316" s="54"/>
      <c r="E316" s="54"/>
      <c r="F316" s="54"/>
      <c r="G316" s="54"/>
      <c r="H316" s="54"/>
      <c r="I316" s="54"/>
      <c r="J316" s="54"/>
      <c r="K316" s="55"/>
      <c r="L316" s="56"/>
      <c r="M316" s="57"/>
      <c r="N316" s="26"/>
    </row>
    <row r="317" spans="1:54" ht="5.15" customHeight="1" x14ac:dyDescent="0.3">
      <c r="A317" s="23"/>
      <c r="B317" s="59"/>
      <c r="C317" s="59"/>
      <c r="D317" s="59"/>
      <c r="E317" s="59"/>
      <c r="F317" s="59"/>
      <c r="G317" s="59"/>
      <c r="H317" s="59"/>
      <c r="I317" s="59"/>
      <c r="J317" s="59"/>
      <c r="K317" s="59"/>
      <c r="L317" s="59"/>
      <c r="M317" s="59"/>
      <c r="N317" s="26"/>
    </row>
    <row r="318" spans="1:54" ht="20.149999999999999" customHeight="1" x14ac:dyDescent="0.3">
      <c r="A318" s="23"/>
      <c r="B318" s="54" t="str">
        <f>F1367</f>
        <v>8. Staff appeared to be culturally diverse.</v>
      </c>
      <c r="C318" s="54"/>
      <c r="D318" s="54"/>
      <c r="E318" s="54"/>
      <c r="F318" s="54"/>
      <c r="G318" s="54"/>
      <c r="H318" s="54"/>
      <c r="I318" s="54"/>
      <c r="J318" s="54"/>
      <c r="K318" s="55"/>
      <c r="L318" s="56"/>
      <c r="M318" s="57"/>
      <c r="N318" s="26"/>
    </row>
    <row r="319" spans="1:54" ht="5.15" customHeight="1" x14ac:dyDescent="0.3">
      <c r="A319" s="23"/>
      <c r="B319" s="59"/>
      <c r="C319" s="59"/>
      <c r="D319" s="59"/>
      <c r="E319" s="59"/>
      <c r="F319" s="59"/>
      <c r="G319" s="59"/>
      <c r="H319" s="59"/>
      <c r="I319" s="59"/>
      <c r="J319" s="59"/>
      <c r="K319" s="59"/>
      <c r="L319" s="59"/>
      <c r="M319" s="59"/>
      <c r="N319" s="26"/>
    </row>
    <row r="320" spans="1:54" ht="20.149999999999999" customHeight="1" x14ac:dyDescent="0.3">
      <c r="A320" s="23"/>
      <c r="B320" s="54" t="str">
        <f>F1368</f>
        <v>9. They effectively accommodated my linguistic barrier.</v>
      </c>
      <c r="C320" s="54"/>
      <c r="D320" s="54"/>
      <c r="E320" s="54"/>
      <c r="F320" s="54"/>
      <c r="G320" s="54"/>
      <c r="H320" s="54"/>
      <c r="I320" s="54"/>
      <c r="J320" s="54"/>
      <c r="K320" s="55"/>
      <c r="L320" s="56"/>
      <c r="M320" s="57"/>
      <c r="N320" s="26"/>
    </row>
    <row r="321" spans="1:14" ht="5.15" customHeight="1" x14ac:dyDescent="0.3">
      <c r="A321" s="23"/>
      <c r="B321" s="59"/>
      <c r="C321" s="59"/>
      <c r="D321" s="59"/>
      <c r="E321" s="59"/>
      <c r="F321" s="59"/>
      <c r="G321" s="59"/>
      <c r="H321" s="59"/>
      <c r="I321" s="59"/>
      <c r="J321" s="59"/>
      <c r="K321" s="59"/>
      <c r="L321" s="59"/>
      <c r="M321" s="59"/>
      <c r="N321" s="26"/>
    </row>
    <row r="322" spans="1:14" ht="20.149999999999999" customHeight="1" x14ac:dyDescent="0.3">
      <c r="A322" s="23"/>
      <c r="B322" s="54" t="str">
        <f>F1369</f>
        <v>10. I was offered billing options appropriate to my cultural values.</v>
      </c>
      <c r="C322" s="54"/>
      <c r="D322" s="54"/>
      <c r="E322" s="54"/>
      <c r="F322" s="54"/>
      <c r="G322" s="54"/>
      <c r="H322" s="54"/>
      <c r="I322" s="54"/>
      <c r="J322" s="54"/>
      <c r="K322" s="55"/>
      <c r="L322" s="56"/>
      <c r="M322" s="57"/>
      <c r="N322" s="26"/>
    </row>
    <row r="323" spans="1:14" ht="10" customHeight="1" x14ac:dyDescent="0.3">
      <c r="A323" s="23"/>
      <c r="B323" s="59"/>
      <c r="C323" s="59"/>
      <c r="D323" s="59"/>
      <c r="E323" s="59"/>
      <c r="F323" s="59"/>
      <c r="G323" s="59"/>
      <c r="H323" s="59"/>
      <c r="I323" s="59"/>
      <c r="J323" s="59"/>
      <c r="K323" s="59"/>
      <c r="L323" s="59"/>
      <c r="M323" s="59"/>
      <c r="N323" s="26"/>
    </row>
    <row r="324" spans="1:14" ht="15" customHeight="1" x14ac:dyDescent="0.3">
      <c r="A324" s="23"/>
      <c r="B324" s="60" t="str">
        <f>B1373</f>
        <v/>
      </c>
      <c r="C324" s="60"/>
      <c r="D324" s="60"/>
      <c r="E324" s="60"/>
      <c r="F324" s="60"/>
      <c r="G324" s="60"/>
      <c r="H324" s="60"/>
      <c r="I324" s="60"/>
      <c r="J324" s="60"/>
      <c r="K324" s="60"/>
      <c r="L324" s="60"/>
      <c r="M324" s="60"/>
      <c r="N324" s="26"/>
    </row>
    <row r="325" spans="1:14" ht="10" customHeight="1" x14ac:dyDescent="0.3">
      <c r="A325" s="23"/>
      <c r="B325" s="61"/>
      <c r="C325" s="62"/>
      <c r="D325" s="62"/>
      <c r="E325" s="62"/>
      <c r="F325" s="62"/>
      <c r="G325" s="62"/>
      <c r="H325" s="62"/>
      <c r="I325" s="62"/>
      <c r="J325" s="62"/>
      <c r="K325" s="62"/>
      <c r="L325" s="62"/>
      <c r="M325" s="63"/>
      <c r="N325" s="26"/>
    </row>
    <row r="326" spans="1:14" ht="20" customHeight="1" x14ac:dyDescent="0.3">
      <c r="A326" s="23"/>
      <c r="B326" s="76" t="str">
        <f>C1377</f>
        <v xml:space="preserve">We provide this helpful feedback to you, the recipient, to improve your cultural competency. </v>
      </c>
      <c r="C326" s="77"/>
      <c r="D326" s="77"/>
      <c r="E326" s="77"/>
      <c r="F326" s="77"/>
      <c r="G326" s="77"/>
      <c r="H326" s="77"/>
      <c r="I326" s="77"/>
      <c r="J326" s="77"/>
      <c r="K326" s="77"/>
      <c r="L326" s="77"/>
      <c r="M326" s="78"/>
      <c r="N326" s="26"/>
    </row>
    <row r="327" spans="1:14" ht="20" customHeight="1" x14ac:dyDescent="0.3">
      <c r="A327" s="23"/>
      <c r="B327" s="79" t="s">
        <v>21</v>
      </c>
      <c r="C327" s="80"/>
      <c r="D327" s="80"/>
      <c r="E327" s="80"/>
      <c r="F327" s="80"/>
      <c r="G327" s="80"/>
      <c r="H327" s="80"/>
      <c r="I327" s="80"/>
      <c r="J327" s="80"/>
      <c r="K327" s="80"/>
      <c r="L327" s="80"/>
      <c r="M327" s="81"/>
      <c r="N327" s="26"/>
    </row>
    <row r="328" spans="1:14" ht="20" customHeight="1" thickBot="1" x14ac:dyDescent="0.35">
      <c r="A328" s="23"/>
      <c r="B328" s="79" t="s">
        <v>22</v>
      </c>
      <c r="C328" s="80"/>
      <c r="D328" s="80"/>
      <c r="E328" s="80"/>
      <c r="F328" s="80"/>
      <c r="G328" s="80"/>
      <c r="H328" s="80"/>
      <c r="I328" s="80"/>
      <c r="J328" s="80"/>
      <c r="K328" s="80"/>
      <c r="L328" s="80"/>
      <c r="M328" s="81"/>
      <c r="N328" s="26"/>
    </row>
    <row r="329" spans="1:14" ht="30" customHeight="1" thickTop="1" x14ac:dyDescent="0.3">
      <c r="A329" s="23"/>
      <c r="B329" s="82" t="s">
        <v>23</v>
      </c>
      <c r="C329" s="83"/>
      <c r="D329" s="83"/>
      <c r="E329" s="84" t="s">
        <v>24</v>
      </c>
      <c r="F329" s="85"/>
      <c r="G329" s="85"/>
      <c r="H329" s="86"/>
      <c r="I329" s="87" t="s">
        <v>25</v>
      </c>
      <c r="J329" s="88"/>
      <c r="K329" s="88"/>
      <c r="L329" s="88"/>
      <c r="M329" s="89"/>
      <c r="N329" s="26"/>
    </row>
    <row r="330" spans="1:14" ht="55" customHeight="1" thickBot="1" x14ac:dyDescent="0.35">
      <c r="A330" s="23"/>
      <c r="B330" s="90"/>
      <c r="C330" s="24"/>
      <c r="D330" s="24"/>
      <c r="E330" s="91" t="s">
        <v>26</v>
      </c>
      <c r="F330" s="92"/>
      <c r="G330" s="92"/>
      <c r="H330" s="93"/>
      <c r="I330" s="94" t="s">
        <v>27</v>
      </c>
      <c r="J330" s="95"/>
      <c r="K330" s="95"/>
      <c r="L330" s="95"/>
      <c r="M330" s="96"/>
      <c r="N330" s="26"/>
    </row>
    <row r="331" spans="1:14" ht="10" customHeight="1" thickTop="1" x14ac:dyDescent="0.3">
      <c r="A331" s="23"/>
      <c r="B331" s="90"/>
      <c r="C331" s="24"/>
      <c r="D331" s="24"/>
      <c r="E331" s="24"/>
      <c r="F331" s="24"/>
      <c r="G331" s="24"/>
      <c r="H331" s="24"/>
      <c r="I331" s="24"/>
      <c r="J331" s="24"/>
      <c r="K331" s="24"/>
      <c r="L331" s="24"/>
      <c r="M331" s="97"/>
      <c r="N331" s="26"/>
    </row>
    <row r="332" spans="1:14" ht="20.149999999999999" customHeight="1" x14ac:dyDescent="0.3">
      <c r="A332" s="23"/>
      <c r="B332" s="70"/>
      <c r="C332" s="59"/>
      <c r="D332" s="59"/>
      <c r="E332" s="98"/>
      <c r="F332" s="99"/>
      <c r="G332" s="99"/>
      <c r="H332" s="99"/>
      <c r="I332" s="99"/>
      <c r="J332" s="99"/>
      <c r="K332" s="99"/>
      <c r="L332" s="100"/>
      <c r="M332" s="72"/>
      <c r="N332" s="26"/>
    </row>
    <row r="333" spans="1:14" ht="10" customHeight="1" x14ac:dyDescent="0.3">
      <c r="A333" s="23"/>
      <c r="B333" s="70"/>
      <c r="C333" s="59"/>
      <c r="D333" s="59"/>
      <c r="E333" s="59"/>
      <c r="F333" s="59"/>
      <c r="G333" s="59"/>
      <c r="H333" s="59"/>
      <c r="I333" s="59"/>
      <c r="J333" s="59"/>
      <c r="K333" s="59"/>
      <c r="L333" s="59"/>
      <c r="M333" s="72"/>
      <c r="N333" s="26"/>
    </row>
    <row r="334" spans="1:14" ht="65.150000000000006" customHeight="1" x14ac:dyDescent="0.3">
      <c r="A334" s="23"/>
      <c r="B334" s="79" t="str">
        <f>C1387</f>
        <v>Select one of these two services, Standard or Competitive Competence, to best improve your efficacy serving diverse patients. We can then offer a testimonial of your improved responsiveness to diverse clients.</v>
      </c>
      <c r="C334" s="80"/>
      <c r="D334" s="80"/>
      <c r="E334" s="80"/>
      <c r="F334" s="80"/>
      <c r="G334" s="80"/>
      <c r="H334" s="80"/>
      <c r="I334" s="80"/>
      <c r="J334" s="80"/>
      <c r="K334" s="80"/>
      <c r="L334" s="80"/>
      <c r="M334" s="81"/>
      <c r="N334" s="26"/>
    </row>
    <row r="335" spans="1:14" ht="45" customHeight="1" x14ac:dyDescent="0.3">
      <c r="A335" s="23"/>
      <c r="B335" s="73"/>
      <c r="C335" s="74"/>
      <c r="D335" s="74"/>
      <c r="E335" s="74"/>
      <c r="F335" s="74"/>
      <c r="G335" s="74"/>
      <c r="H335" s="74"/>
      <c r="I335" s="74"/>
      <c r="J335" s="74"/>
      <c r="K335" s="74"/>
      <c r="L335" s="74"/>
      <c r="M335" s="75"/>
      <c r="N335" s="26"/>
    </row>
    <row r="336" spans="1:14" ht="5.15" customHeight="1" x14ac:dyDescent="0.3">
      <c r="A336" s="23"/>
      <c r="B336" s="59"/>
      <c r="C336" s="59"/>
      <c r="D336" s="59"/>
      <c r="E336" s="59"/>
      <c r="F336" s="59"/>
      <c r="G336" s="59"/>
      <c r="H336" s="59"/>
      <c r="I336" s="59"/>
      <c r="J336" s="59"/>
      <c r="K336" s="59"/>
      <c r="L336" s="59"/>
      <c r="M336" s="59"/>
      <c r="N336" s="26"/>
    </row>
    <row r="337" spans="1:54" ht="5.15" customHeight="1" x14ac:dyDescent="0.3">
      <c r="A337" s="36"/>
      <c r="B337" s="37"/>
      <c r="C337" s="37"/>
      <c r="D337" s="37"/>
      <c r="E337" s="37"/>
      <c r="F337" s="37"/>
      <c r="G337" s="37"/>
      <c r="H337" s="37"/>
      <c r="I337" s="37"/>
      <c r="J337" s="37"/>
      <c r="K337" s="37"/>
      <c r="L337" s="37"/>
      <c r="M337" s="37"/>
      <c r="N337" s="38"/>
    </row>
    <row r="338" spans="1:54" ht="55" customHeight="1" x14ac:dyDescent="0.3">
      <c r="A338" s="19" t="s">
        <v>6</v>
      </c>
      <c r="B338" s="39" t="s">
        <v>33</v>
      </c>
      <c r="C338" s="39"/>
      <c r="D338" s="39"/>
      <c r="E338" s="39"/>
      <c r="F338" s="40"/>
      <c r="G338" s="40"/>
      <c r="H338" s="40"/>
      <c r="I338" s="40"/>
      <c r="J338" s="41"/>
      <c r="K338" s="41"/>
      <c r="L338" s="41"/>
      <c r="M338" s="41"/>
      <c r="N338" s="21" t="s">
        <v>8</v>
      </c>
    </row>
    <row r="339" spans="1:54" ht="5.15" customHeight="1" x14ac:dyDescent="0.3">
      <c r="A339" s="15"/>
      <c r="B339" s="16"/>
      <c r="C339" s="16"/>
      <c r="D339" s="16"/>
      <c r="E339" s="16"/>
      <c r="F339" s="16"/>
      <c r="G339" s="16"/>
      <c r="H339" s="17"/>
      <c r="I339" s="16"/>
      <c r="J339" s="16"/>
      <c r="K339" s="16"/>
      <c r="L339" s="16"/>
      <c r="M339" s="16"/>
      <c r="N339" s="18"/>
    </row>
    <row r="340" spans="1:54" ht="5.15" customHeight="1" x14ac:dyDescent="0.3">
      <c r="A340" s="23"/>
      <c r="B340" s="24"/>
      <c r="C340" s="24"/>
      <c r="D340" s="24"/>
      <c r="E340" s="24"/>
      <c r="F340" s="24"/>
      <c r="G340" s="24"/>
      <c r="H340" s="25"/>
      <c r="I340" s="24"/>
      <c r="J340" s="24"/>
      <c r="K340" s="24"/>
      <c r="L340" s="24"/>
      <c r="M340" s="24"/>
      <c r="N340" s="26"/>
    </row>
    <row r="341" spans="1:54" ht="5.15" customHeight="1" thickBot="1" x14ac:dyDescent="0.35">
      <c r="A341" s="23"/>
      <c r="B341" s="42"/>
      <c r="C341" s="42"/>
      <c r="D341" s="42"/>
      <c r="E341" s="42"/>
      <c r="F341" s="42"/>
      <c r="G341" s="42"/>
      <c r="H341" s="42"/>
      <c r="I341" s="42"/>
      <c r="J341" s="42"/>
      <c r="K341" s="42"/>
      <c r="L341" s="42"/>
      <c r="M341" s="42"/>
      <c r="N341" s="26"/>
    </row>
    <row r="342" spans="1:54" ht="20.149999999999999" customHeight="1" thickTop="1" x14ac:dyDescent="0.3">
      <c r="A342" s="23"/>
      <c r="B342" s="43" t="s">
        <v>17</v>
      </c>
      <c r="C342" s="42"/>
      <c r="D342" s="42"/>
      <c r="E342" s="42"/>
      <c r="F342" s="44">
        <f>F301</f>
        <v>0</v>
      </c>
      <c r="G342" s="45"/>
      <c r="H342" s="45"/>
      <c r="I342" s="46"/>
      <c r="J342" s="47"/>
      <c r="K342" s="48" t="s">
        <v>18</v>
      </c>
      <c r="L342" s="49"/>
      <c r="M342" s="50"/>
      <c r="N342" s="26"/>
    </row>
    <row r="343" spans="1:54" ht="20.149999999999999" customHeight="1" thickBot="1" x14ac:dyDescent="0.35">
      <c r="A343" s="23"/>
      <c r="B343" s="43" t="s">
        <v>19</v>
      </c>
      <c r="C343" s="42"/>
      <c r="D343" s="42"/>
      <c r="E343" s="42"/>
      <c r="F343" s="44">
        <f>F302</f>
        <v>0</v>
      </c>
      <c r="G343" s="45"/>
      <c r="H343" s="45"/>
      <c r="I343" s="46"/>
      <c r="J343" s="47"/>
      <c r="K343" s="51"/>
      <c r="L343" s="52"/>
      <c r="M343" s="53"/>
      <c r="N343" s="26"/>
    </row>
    <row r="344" spans="1:54" ht="10" customHeight="1" thickTop="1" x14ac:dyDescent="0.3">
      <c r="A344" s="23"/>
      <c r="B344" s="24"/>
      <c r="C344" s="24"/>
      <c r="D344" s="24"/>
      <c r="E344" s="24"/>
      <c r="F344" s="24"/>
      <c r="G344" s="24"/>
      <c r="H344" s="25"/>
      <c r="I344" s="24"/>
      <c r="J344" s="24"/>
      <c r="K344" s="24"/>
      <c r="L344" s="24"/>
      <c r="M344" s="24"/>
      <c r="N344" s="26"/>
    </row>
    <row r="345" spans="1:54" ht="20.149999999999999" customHeight="1" x14ac:dyDescent="0.3">
      <c r="A345" s="23"/>
      <c r="B345" s="54" t="str">
        <f>F1397</f>
        <v>1. I felt fully seen and heard.</v>
      </c>
      <c r="C345" s="54"/>
      <c r="D345" s="54"/>
      <c r="E345" s="54"/>
      <c r="F345" s="54"/>
      <c r="G345" s="54"/>
      <c r="H345" s="54"/>
      <c r="I345" s="54"/>
      <c r="J345" s="54"/>
      <c r="K345" s="55"/>
      <c r="L345" s="56"/>
      <c r="M345" s="57"/>
      <c r="N345" s="26"/>
    </row>
    <row r="346" spans="1:54" ht="5.15" customHeight="1" x14ac:dyDescent="0.3">
      <c r="A346" s="23"/>
      <c r="B346" s="24"/>
      <c r="C346" s="24"/>
      <c r="D346" s="24"/>
      <c r="E346" s="24"/>
      <c r="F346" s="24"/>
      <c r="G346" s="24"/>
      <c r="H346" s="25"/>
      <c r="I346" s="24"/>
      <c r="J346" s="24"/>
      <c r="K346" s="24"/>
      <c r="L346" s="24"/>
      <c r="M346" s="24"/>
      <c r="N346" s="26"/>
      <c r="BB346" s="58"/>
    </row>
    <row r="347" spans="1:54" ht="20.149999999999999" customHeight="1" x14ac:dyDescent="0.3">
      <c r="A347" s="23"/>
      <c r="B347" s="54" t="str">
        <f>F1398</f>
        <v>2. They faithfully responded to all of my expressions of pain or discomfort.</v>
      </c>
      <c r="C347" s="54"/>
      <c r="D347" s="54"/>
      <c r="E347" s="54"/>
      <c r="F347" s="54"/>
      <c r="G347" s="54"/>
      <c r="H347" s="54"/>
      <c r="I347" s="54"/>
      <c r="J347" s="54"/>
      <c r="K347" s="55"/>
      <c r="L347" s="56"/>
      <c r="M347" s="57"/>
      <c r="N347" s="26"/>
      <c r="BB347" s="58"/>
    </row>
    <row r="348" spans="1:54" ht="5.15" customHeight="1" x14ac:dyDescent="0.3">
      <c r="A348" s="23"/>
      <c r="B348" s="24"/>
      <c r="C348" s="24"/>
      <c r="D348" s="24"/>
      <c r="E348" s="24"/>
      <c r="F348" s="24"/>
      <c r="G348" s="24"/>
      <c r="H348" s="25"/>
      <c r="I348" s="24"/>
      <c r="J348" s="24"/>
      <c r="K348" s="24"/>
      <c r="L348" s="24"/>
      <c r="M348" s="24"/>
      <c r="N348" s="26"/>
      <c r="BB348" s="58"/>
    </row>
    <row r="349" spans="1:54" ht="20.149999999999999" customHeight="1" x14ac:dyDescent="0.3">
      <c r="A349" s="23"/>
      <c r="B349" s="54" t="str">
        <f>F1399</f>
        <v>3. They put my personal wellbeing ahead of their institutional processes.</v>
      </c>
      <c r="C349" s="54"/>
      <c r="D349" s="54"/>
      <c r="E349" s="54"/>
      <c r="F349" s="54"/>
      <c r="G349" s="54"/>
      <c r="H349" s="54"/>
      <c r="I349" s="54"/>
      <c r="J349" s="54"/>
      <c r="K349" s="55"/>
      <c r="L349" s="56"/>
      <c r="M349" s="57"/>
      <c r="N349" s="26"/>
      <c r="BB349" s="58"/>
    </row>
    <row r="350" spans="1:54" ht="5.15" customHeight="1" x14ac:dyDescent="0.3">
      <c r="A350" s="23"/>
      <c r="B350" s="24"/>
      <c r="C350" s="24"/>
      <c r="D350" s="24"/>
      <c r="E350" s="24"/>
      <c r="F350" s="24"/>
      <c r="G350" s="24"/>
      <c r="H350" s="25"/>
      <c r="I350" s="24"/>
      <c r="J350" s="24"/>
      <c r="K350" s="24"/>
      <c r="L350" s="24"/>
      <c r="M350" s="24"/>
      <c r="N350" s="26"/>
      <c r="BB350" s="58"/>
    </row>
    <row r="351" spans="1:54" ht="20.149999999999999" customHeight="1" x14ac:dyDescent="0.3">
      <c r="A351" s="23"/>
      <c r="B351" s="54" t="str">
        <f>F1400</f>
        <v>4. Their actions and expressions were devoid of any microaggressions.</v>
      </c>
      <c r="C351" s="54"/>
      <c r="D351" s="54"/>
      <c r="E351" s="54"/>
      <c r="F351" s="54"/>
      <c r="G351" s="54"/>
      <c r="H351" s="54"/>
      <c r="I351" s="54"/>
      <c r="J351" s="54"/>
      <c r="K351" s="55"/>
      <c r="L351" s="56"/>
      <c r="M351" s="57"/>
      <c r="N351" s="26"/>
    </row>
    <row r="352" spans="1:54" ht="5.15" customHeight="1" x14ac:dyDescent="0.3">
      <c r="A352" s="23"/>
      <c r="B352" s="24"/>
      <c r="C352" s="24"/>
      <c r="D352" s="24"/>
      <c r="E352" s="24"/>
      <c r="F352" s="24"/>
      <c r="G352" s="24"/>
      <c r="H352" s="25"/>
      <c r="I352" s="24"/>
      <c r="J352" s="24"/>
      <c r="K352" s="24"/>
      <c r="L352" s="24"/>
      <c r="M352" s="24"/>
      <c r="N352" s="26"/>
    </row>
    <row r="353" spans="1:14" ht="20.149999999999999" customHeight="1" x14ac:dyDescent="0.3">
      <c r="A353" s="23"/>
      <c r="B353" s="54" t="str">
        <f>F1401</f>
        <v>5. They asked me how they could be more culturally sensitive.</v>
      </c>
      <c r="C353" s="54"/>
      <c r="D353" s="54"/>
      <c r="E353" s="54"/>
      <c r="F353" s="54"/>
      <c r="G353" s="54"/>
      <c r="H353" s="54"/>
      <c r="I353" s="54"/>
      <c r="J353" s="54"/>
      <c r="K353" s="55"/>
      <c r="L353" s="56"/>
      <c r="M353" s="57"/>
      <c r="N353" s="26"/>
    </row>
    <row r="354" spans="1:14" ht="5.15" customHeight="1" x14ac:dyDescent="0.3">
      <c r="A354" s="23"/>
      <c r="B354" s="24"/>
      <c r="C354" s="24"/>
      <c r="D354" s="24"/>
      <c r="E354" s="24"/>
      <c r="F354" s="24"/>
      <c r="G354" s="24"/>
      <c r="H354" s="25"/>
      <c r="I354" s="24"/>
      <c r="J354" s="24"/>
      <c r="K354" s="24"/>
      <c r="L354" s="24"/>
      <c r="M354" s="24"/>
      <c r="N354" s="26"/>
    </row>
    <row r="355" spans="1:14" ht="20.149999999999999" customHeight="1" x14ac:dyDescent="0.3">
      <c r="A355" s="23"/>
      <c r="B355" s="54" t="str">
        <f>F1402</f>
        <v>6. They did not exploit my vulnerability to their professional authority.</v>
      </c>
      <c r="C355" s="54"/>
      <c r="D355" s="54"/>
      <c r="E355" s="54"/>
      <c r="F355" s="54"/>
      <c r="G355" s="54"/>
      <c r="H355" s="54"/>
      <c r="I355" s="54"/>
      <c r="J355" s="54"/>
      <c r="K355" s="55"/>
      <c r="L355" s="56"/>
      <c r="M355" s="57"/>
      <c r="N355" s="26"/>
    </row>
    <row r="356" spans="1:14" ht="5.15" customHeight="1" x14ac:dyDescent="0.3">
      <c r="A356" s="23"/>
      <c r="B356" s="59"/>
      <c r="C356" s="59"/>
      <c r="D356" s="59"/>
      <c r="E356" s="59"/>
      <c r="F356" s="59"/>
      <c r="G356" s="59"/>
      <c r="H356" s="59"/>
      <c r="I356" s="59"/>
      <c r="J356" s="59"/>
      <c r="K356" s="59"/>
      <c r="L356" s="59"/>
      <c r="M356" s="59"/>
      <c r="N356" s="26"/>
    </row>
    <row r="357" spans="1:14" ht="20.149999999999999" customHeight="1" x14ac:dyDescent="0.3">
      <c r="A357" s="23"/>
      <c r="B357" s="54" t="str">
        <f>F1403</f>
        <v>7. I never had to give up my autonomy to fit their processes.</v>
      </c>
      <c r="C357" s="54"/>
      <c r="D357" s="54"/>
      <c r="E357" s="54"/>
      <c r="F357" s="54"/>
      <c r="G357" s="54"/>
      <c r="H357" s="54"/>
      <c r="I357" s="54"/>
      <c r="J357" s="54"/>
      <c r="K357" s="55"/>
      <c r="L357" s="56"/>
      <c r="M357" s="57"/>
      <c r="N357" s="26"/>
    </row>
    <row r="358" spans="1:14" ht="5.15" customHeight="1" x14ac:dyDescent="0.3">
      <c r="A358" s="23"/>
      <c r="B358" s="59"/>
      <c r="C358" s="59"/>
      <c r="D358" s="59"/>
      <c r="E358" s="59"/>
      <c r="F358" s="59"/>
      <c r="G358" s="59"/>
      <c r="H358" s="59"/>
      <c r="I358" s="59"/>
      <c r="J358" s="59"/>
      <c r="K358" s="59"/>
      <c r="L358" s="59"/>
      <c r="M358" s="59"/>
      <c r="N358" s="26"/>
    </row>
    <row r="359" spans="1:14" ht="20.149999999999999" customHeight="1" x14ac:dyDescent="0.3">
      <c r="A359" s="23"/>
      <c r="B359" s="54" t="str">
        <f>F1404</f>
        <v>8. Staff appeared to be culturally diverse.</v>
      </c>
      <c r="C359" s="54"/>
      <c r="D359" s="54"/>
      <c r="E359" s="54"/>
      <c r="F359" s="54"/>
      <c r="G359" s="54"/>
      <c r="H359" s="54"/>
      <c r="I359" s="54"/>
      <c r="J359" s="54"/>
      <c r="K359" s="55"/>
      <c r="L359" s="56"/>
      <c r="M359" s="57"/>
      <c r="N359" s="26"/>
    </row>
    <row r="360" spans="1:14" ht="5.15" customHeight="1" x14ac:dyDescent="0.3">
      <c r="A360" s="23"/>
      <c r="B360" s="59"/>
      <c r="C360" s="59"/>
      <c r="D360" s="59"/>
      <c r="E360" s="59"/>
      <c r="F360" s="59"/>
      <c r="G360" s="59"/>
      <c r="H360" s="59"/>
      <c r="I360" s="59"/>
      <c r="J360" s="59"/>
      <c r="K360" s="59"/>
      <c r="L360" s="59"/>
      <c r="M360" s="59"/>
      <c r="N360" s="26"/>
    </row>
    <row r="361" spans="1:14" ht="20.149999999999999" customHeight="1" x14ac:dyDescent="0.3">
      <c r="A361" s="23"/>
      <c r="B361" s="54" t="str">
        <f>F1405</f>
        <v>9. They effectively accommodated my linguistic barrier.</v>
      </c>
      <c r="C361" s="54"/>
      <c r="D361" s="54"/>
      <c r="E361" s="54"/>
      <c r="F361" s="54"/>
      <c r="G361" s="54"/>
      <c r="H361" s="54"/>
      <c r="I361" s="54"/>
      <c r="J361" s="54"/>
      <c r="K361" s="55"/>
      <c r="L361" s="56"/>
      <c r="M361" s="57"/>
      <c r="N361" s="26"/>
    </row>
    <row r="362" spans="1:14" ht="5.15" customHeight="1" x14ac:dyDescent="0.3">
      <c r="A362" s="23"/>
      <c r="B362" s="59"/>
      <c r="C362" s="59"/>
      <c r="D362" s="59"/>
      <c r="E362" s="59"/>
      <c r="F362" s="59"/>
      <c r="G362" s="59"/>
      <c r="H362" s="59"/>
      <c r="I362" s="59"/>
      <c r="J362" s="59"/>
      <c r="K362" s="59"/>
      <c r="L362" s="59"/>
      <c r="M362" s="59"/>
      <c r="N362" s="26"/>
    </row>
    <row r="363" spans="1:14" ht="20.149999999999999" customHeight="1" x14ac:dyDescent="0.3">
      <c r="A363" s="23"/>
      <c r="B363" s="54" t="str">
        <f>F1406</f>
        <v>10. I was offered billing options appropriate to my cultural values.</v>
      </c>
      <c r="C363" s="54"/>
      <c r="D363" s="54"/>
      <c r="E363" s="54"/>
      <c r="F363" s="54"/>
      <c r="G363" s="54"/>
      <c r="H363" s="54"/>
      <c r="I363" s="54"/>
      <c r="J363" s="54"/>
      <c r="K363" s="55"/>
      <c r="L363" s="56"/>
      <c r="M363" s="57"/>
      <c r="N363" s="26"/>
    </row>
    <row r="364" spans="1:14" ht="10" customHeight="1" x14ac:dyDescent="0.3">
      <c r="A364" s="23"/>
      <c r="B364" s="59"/>
      <c r="C364" s="59"/>
      <c r="D364" s="59"/>
      <c r="E364" s="59"/>
      <c r="F364" s="59"/>
      <c r="G364" s="59"/>
      <c r="H364" s="59"/>
      <c r="I364" s="59"/>
      <c r="J364" s="59"/>
      <c r="K364" s="59"/>
      <c r="L364" s="59"/>
      <c r="M364" s="59"/>
      <c r="N364" s="26"/>
    </row>
    <row r="365" spans="1:14" ht="15" customHeight="1" x14ac:dyDescent="0.3">
      <c r="A365" s="23"/>
      <c r="B365" s="60" t="str">
        <f>B1410</f>
        <v/>
      </c>
      <c r="C365" s="60"/>
      <c r="D365" s="60"/>
      <c r="E365" s="60"/>
      <c r="F365" s="60"/>
      <c r="G365" s="60"/>
      <c r="H365" s="60"/>
      <c r="I365" s="60"/>
      <c r="J365" s="60"/>
      <c r="K365" s="60"/>
      <c r="L365" s="60"/>
      <c r="M365" s="60"/>
      <c r="N365" s="26"/>
    </row>
    <row r="366" spans="1:14" ht="10" customHeight="1" x14ac:dyDescent="0.3">
      <c r="A366" s="23"/>
      <c r="B366" s="61"/>
      <c r="C366" s="62"/>
      <c r="D366" s="62"/>
      <c r="E366" s="62"/>
      <c r="F366" s="62"/>
      <c r="G366" s="62"/>
      <c r="H366" s="62"/>
      <c r="I366" s="62"/>
      <c r="J366" s="62"/>
      <c r="K366" s="62"/>
      <c r="L366" s="62"/>
      <c r="M366" s="63"/>
      <c r="N366" s="26"/>
    </row>
    <row r="367" spans="1:14" ht="20" customHeight="1" x14ac:dyDescent="0.3">
      <c r="A367" s="23"/>
      <c r="B367" s="76" t="str">
        <f>C1414</f>
        <v xml:space="preserve">We provide this helpful feedback to you, the recipient, to improve your cultural competency. </v>
      </c>
      <c r="C367" s="77"/>
      <c r="D367" s="77"/>
      <c r="E367" s="77"/>
      <c r="F367" s="77"/>
      <c r="G367" s="77"/>
      <c r="H367" s="77"/>
      <c r="I367" s="77"/>
      <c r="J367" s="77"/>
      <c r="K367" s="77"/>
      <c r="L367" s="77"/>
      <c r="M367" s="78"/>
      <c r="N367" s="26"/>
    </row>
    <row r="368" spans="1:14" ht="20" customHeight="1" x14ac:dyDescent="0.3">
      <c r="A368" s="23"/>
      <c r="B368" s="79" t="s">
        <v>21</v>
      </c>
      <c r="C368" s="80"/>
      <c r="D368" s="80"/>
      <c r="E368" s="80"/>
      <c r="F368" s="80"/>
      <c r="G368" s="80"/>
      <c r="H368" s="80"/>
      <c r="I368" s="80"/>
      <c r="J368" s="80"/>
      <c r="K368" s="80"/>
      <c r="L368" s="80"/>
      <c r="M368" s="81"/>
      <c r="N368" s="26"/>
    </row>
    <row r="369" spans="1:14" ht="20" customHeight="1" thickBot="1" x14ac:dyDescent="0.35">
      <c r="A369" s="23"/>
      <c r="B369" s="79" t="s">
        <v>22</v>
      </c>
      <c r="C369" s="80"/>
      <c r="D369" s="80"/>
      <c r="E369" s="80"/>
      <c r="F369" s="80"/>
      <c r="G369" s="80"/>
      <c r="H369" s="80"/>
      <c r="I369" s="80"/>
      <c r="J369" s="80"/>
      <c r="K369" s="80"/>
      <c r="L369" s="80"/>
      <c r="M369" s="81"/>
      <c r="N369" s="26"/>
    </row>
    <row r="370" spans="1:14" ht="30" customHeight="1" thickTop="1" x14ac:dyDescent="0.3">
      <c r="A370" s="23"/>
      <c r="B370" s="82" t="s">
        <v>23</v>
      </c>
      <c r="C370" s="83"/>
      <c r="D370" s="83"/>
      <c r="E370" s="84" t="s">
        <v>24</v>
      </c>
      <c r="F370" s="85"/>
      <c r="G370" s="85"/>
      <c r="H370" s="86"/>
      <c r="I370" s="87" t="s">
        <v>25</v>
      </c>
      <c r="J370" s="88"/>
      <c r="K370" s="88"/>
      <c r="L370" s="88"/>
      <c r="M370" s="89"/>
      <c r="N370" s="26"/>
    </row>
    <row r="371" spans="1:14" ht="55" customHeight="1" thickBot="1" x14ac:dyDescent="0.35">
      <c r="A371" s="23"/>
      <c r="B371" s="90"/>
      <c r="C371" s="24"/>
      <c r="D371" s="24"/>
      <c r="E371" s="91" t="s">
        <v>26</v>
      </c>
      <c r="F371" s="92"/>
      <c r="G371" s="92"/>
      <c r="H371" s="93"/>
      <c r="I371" s="94" t="s">
        <v>27</v>
      </c>
      <c r="J371" s="95"/>
      <c r="K371" s="95"/>
      <c r="L371" s="95"/>
      <c r="M371" s="96"/>
      <c r="N371" s="26"/>
    </row>
    <row r="372" spans="1:14" ht="10" customHeight="1" thickTop="1" x14ac:dyDescent="0.3">
      <c r="A372" s="23"/>
      <c r="B372" s="90"/>
      <c r="C372" s="24"/>
      <c r="D372" s="24"/>
      <c r="E372" s="24"/>
      <c r="F372" s="24"/>
      <c r="G372" s="24"/>
      <c r="H372" s="24"/>
      <c r="I372" s="24"/>
      <c r="J372" s="24"/>
      <c r="K372" s="24"/>
      <c r="L372" s="24"/>
      <c r="M372" s="97"/>
      <c r="N372" s="26"/>
    </row>
    <row r="373" spans="1:14" ht="20.149999999999999" customHeight="1" x14ac:dyDescent="0.3">
      <c r="A373" s="23"/>
      <c r="B373" s="70"/>
      <c r="C373" s="59"/>
      <c r="D373" s="59"/>
      <c r="E373" s="98"/>
      <c r="F373" s="99"/>
      <c r="G373" s="99"/>
      <c r="H373" s="99"/>
      <c r="I373" s="99"/>
      <c r="J373" s="99"/>
      <c r="K373" s="99"/>
      <c r="L373" s="100"/>
      <c r="M373" s="72"/>
      <c r="N373" s="26"/>
    </row>
    <row r="374" spans="1:14" ht="10" customHeight="1" x14ac:dyDescent="0.3">
      <c r="A374" s="23"/>
      <c r="B374" s="70"/>
      <c r="C374" s="59"/>
      <c r="D374" s="59"/>
      <c r="E374" s="59"/>
      <c r="F374" s="59"/>
      <c r="G374" s="59"/>
      <c r="H374" s="59"/>
      <c r="I374" s="59"/>
      <c r="J374" s="59"/>
      <c r="K374" s="59"/>
      <c r="L374" s="59"/>
      <c r="M374" s="72"/>
      <c r="N374" s="26"/>
    </row>
    <row r="375" spans="1:14" ht="65.150000000000006" customHeight="1" x14ac:dyDescent="0.3">
      <c r="A375" s="23"/>
      <c r="B375" s="79" t="str">
        <f>C1424</f>
        <v>Select one of these two services, Standard or Competitive Competence, to best improve your efficacy serving diverse patients. We can then offer a testimonial of your improved responsiveness to diverse clients.</v>
      </c>
      <c r="C375" s="80"/>
      <c r="D375" s="80"/>
      <c r="E375" s="80"/>
      <c r="F375" s="80"/>
      <c r="G375" s="80"/>
      <c r="H375" s="80"/>
      <c r="I375" s="80"/>
      <c r="J375" s="80"/>
      <c r="K375" s="80"/>
      <c r="L375" s="80"/>
      <c r="M375" s="81"/>
      <c r="N375" s="26"/>
    </row>
    <row r="376" spans="1:14" ht="45" customHeight="1" x14ac:dyDescent="0.3">
      <c r="A376" s="23"/>
      <c r="B376" s="73"/>
      <c r="C376" s="74"/>
      <c r="D376" s="74"/>
      <c r="E376" s="74"/>
      <c r="F376" s="74"/>
      <c r="G376" s="74"/>
      <c r="H376" s="74"/>
      <c r="I376" s="74"/>
      <c r="J376" s="74"/>
      <c r="K376" s="74"/>
      <c r="L376" s="74"/>
      <c r="M376" s="75"/>
      <c r="N376" s="26"/>
    </row>
    <row r="377" spans="1:14" ht="5.15" customHeight="1" x14ac:dyDescent="0.3">
      <c r="A377" s="23"/>
      <c r="B377" s="59"/>
      <c r="C377" s="59"/>
      <c r="D377" s="59"/>
      <c r="E377" s="59"/>
      <c r="F377" s="59"/>
      <c r="G377" s="59"/>
      <c r="H377" s="59"/>
      <c r="I377" s="59"/>
      <c r="J377" s="59"/>
      <c r="K377" s="59"/>
      <c r="L377" s="59"/>
      <c r="M377" s="59"/>
      <c r="N377" s="26"/>
    </row>
    <row r="378" spans="1:14" ht="5.15" customHeight="1" x14ac:dyDescent="0.3">
      <c r="A378" s="36"/>
      <c r="B378" s="37"/>
      <c r="C378" s="37"/>
      <c r="D378" s="37"/>
      <c r="E378" s="37"/>
      <c r="F378" s="37"/>
      <c r="G378" s="37"/>
      <c r="H378" s="37"/>
      <c r="I378" s="37"/>
      <c r="J378" s="37"/>
      <c r="K378" s="37"/>
      <c r="L378" s="37"/>
      <c r="M378" s="37"/>
      <c r="N378" s="38"/>
    </row>
    <row r="379" spans="1:14" ht="55" customHeight="1" x14ac:dyDescent="0.3">
      <c r="A379" s="19" t="s">
        <v>6</v>
      </c>
      <c r="B379" s="39" t="s">
        <v>34</v>
      </c>
      <c r="C379" s="39"/>
      <c r="D379" s="39"/>
      <c r="E379" s="39"/>
      <c r="F379" s="40"/>
      <c r="G379" s="40"/>
      <c r="H379" s="40"/>
      <c r="I379" s="40"/>
      <c r="J379" s="41"/>
      <c r="K379" s="41"/>
      <c r="L379" s="41"/>
      <c r="M379" s="41"/>
      <c r="N379" s="21" t="s">
        <v>8</v>
      </c>
    </row>
    <row r="380" spans="1:14" ht="5.15" customHeight="1" x14ac:dyDescent="0.3">
      <c r="A380" s="15"/>
      <c r="B380" s="16"/>
      <c r="C380" s="16"/>
      <c r="D380" s="16"/>
      <c r="E380" s="16"/>
      <c r="F380" s="16"/>
      <c r="G380" s="16"/>
      <c r="H380" s="17"/>
      <c r="I380" s="16"/>
      <c r="J380" s="16"/>
      <c r="K380" s="16"/>
      <c r="L380" s="16"/>
      <c r="M380" s="16"/>
      <c r="N380" s="18"/>
    </row>
    <row r="381" spans="1:14" ht="5.15" customHeight="1" x14ac:dyDescent="0.3">
      <c r="A381" s="23"/>
      <c r="B381" s="24"/>
      <c r="C381" s="24"/>
      <c r="D381" s="24"/>
      <c r="E381" s="24"/>
      <c r="F381" s="24"/>
      <c r="G381" s="24"/>
      <c r="H381" s="25"/>
      <c r="I381" s="24"/>
      <c r="J381" s="24"/>
      <c r="K381" s="24"/>
      <c r="L381" s="24"/>
      <c r="M381" s="24"/>
      <c r="N381" s="26"/>
    </row>
    <row r="382" spans="1:14" ht="5.15" customHeight="1" thickBot="1" x14ac:dyDescent="0.35">
      <c r="A382" s="23"/>
      <c r="B382" s="42"/>
      <c r="C382" s="42"/>
      <c r="D382" s="42"/>
      <c r="E382" s="42"/>
      <c r="F382" s="42"/>
      <c r="G382" s="42"/>
      <c r="H382" s="42"/>
      <c r="I382" s="42"/>
      <c r="J382" s="42"/>
      <c r="K382" s="42"/>
      <c r="L382" s="42"/>
      <c r="M382" s="42"/>
      <c r="N382" s="26"/>
    </row>
    <row r="383" spans="1:14" ht="20.149999999999999" customHeight="1" thickTop="1" x14ac:dyDescent="0.3">
      <c r="A383" s="23"/>
      <c r="B383" s="43" t="s">
        <v>17</v>
      </c>
      <c r="C383" s="42"/>
      <c r="D383" s="42"/>
      <c r="E383" s="42"/>
      <c r="F383" s="44">
        <f>F342</f>
        <v>0</v>
      </c>
      <c r="G383" s="45"/>
      <c r="H383" s="45"/>
      <c r="I383" s="46"/>
      <c r="J383" s="47"/>
      <c r="K383" s="48" t="s">
        <v>18</v>
      </c>
      <c r="L383" s="49"/>
      <c r="M383" s="50"/>
      <c r="N383" s="26"/>
    </row>
    <row r="384" spans="1:14" ht="20.149999999999999" customHeight="1" thickBot="1" x14ac:dyDescent="0.35">
      <c r="A384" s="23"/>
      <c r="B384" s="43" t="s">
        <v>19</v>
      </c>
      <c r="C384" s="42"/>
      <c r="D384" s="42"/>
      <c r="E384" s="42"/>
      <c r="F384" s="44">
        <f>F343</f>
        <v>0</v>
      </c>
      <c r="G384" s="45"/>
      <c r="H384" s="45"/>
      <c r="I384" s="46"/>
      <c r="J384" s="47"/>
      <c r="K384" s="51"/>
      <c r="L384" s="52"/>
      <c r="M384" s="53"/>
      <c r="N384" s="26"/>
    </row>
    <row r="385" spans="1:54" ht="10" customHeight="1" thickTop="1" x14ac:dyDescent="0.3">
      <c r="A385" s="23"/>
      <c r="B385" s="24"/>
      <c r="C385" s="24"/>
      <c r="D385" s="24"/>
      <c r="E385" s="24"/>
      <c r="F385" s="24"/>
      <c r="G385" s="24"/>
      <c r="H385" s="25"/>
      <c r="I385" s="24"/>
      <c r="J385" s="24"/>
      <c r="K385" s="24"/>
      <c r="L385" s="24"/>
      <c r="M385" s="24"/>
      <c r="N385" s="26"/>
    </row>
    <row r="386" spans="1:54" ht="20.149999999999999" customHeight="1" x14ac:dyDescent="0.3">
      <c r="A386" s="23"/>
      <c r="B386" s="54" t="str">
        <f>F1434</f>
        <v>1. I felt fully seen and heard.</v>
      </c>
      <c r="C386" s="54"/>
      <c r="D386" s="54"/>
      <c r="E386" s="54"/>
      <c r="F386" s="54"/>
      <c r="G386" s="54"/>
      <c r="H386" s="54"/>
      <c r="I386" s="54"/>
      <c r="J386" s="54"/>
      <c r="K386" s="55"/>
      <c r="L386" s="56"/>
      <c r="M386" s="57"/>
      <c r="N386" s="26"/>
    </row>
    <row r="387" spans="1:54" ht="5.15" customHeight="1" x14ac:dyDescent="0.3">
      <c r="A387" s="23"/>
      <c r="B387" s="24"/>
      <c r="C387" s="24"/>
      <c r="D387" s="24"/>
      <c r="E387" s="24"/>
      <c r="F387" s="24"/>
      <c r="G387" s="24"/>
      <c r="H387" s="25"/>
      <c r="I387" s="24"/>
      <c r="J387" s="24"/>
      <c r="K387" s="24"/>
      <c r="L387" s="24"/>
      <c r="M387" s="24"/>
      <c r="N387" s="26"/>
      <c r="BB387" s="58"/>
    </row>
    <row r="388" spans="1:54" ht="20.149999999999999" customHeight="1" x14ac:dyDescent="0.3">
      <c r="A388" s="23"/>
      <c r="B388" s="54" t="str">
        <f>F1435</f>
        <v>2. They faithfully responded to all of my expressions of pain or discomfort.</v>
      </c>
      <c r="C388" s="54"/>
      <c r="D388" s="54"/>
      <c r="E388" s="54"/>
      <c r="F388" s="54"/>
      <c r="G388" s="54"/>
      <c r="H388" s="54"/>
      <c r="I388" s="54"/>
      <c r="J388" s="54"/>
      <c r="K388" s="55"/>
      <c r="L388" s="56"/>
      <c r="M388" s="57"/>
      <c r="N388" s="26"/>
      <c r="BB388" s="58"/>
    </row>
    <row r="389" spans="1:54" ht="5.15" customHeight="1" x14ac:dyDescent="0.3">
      <c r="A389" s="23"/>
      <c r="B389" s="24"/>
      <c r="C389" s="24"/>
      <c r="D389" s="24"/>
      <c r="E389" s="24"/>
      <c r="F389" s="24"/>
      <c r="G389" s="24"/>
      <c r="H389" s="25"/>
      <c r="I389" s="24"/>
      <c r="J389" s="24"/>
      <c r="K389" s="24"/>
      <c r="L389" s="24"/>
      <c r="M389" s="24"/>
      <c r="N389" s="26"/>
      <c r="BB389" s="58"/>
    </row>
    <row r="390" spans="1:54" ht="20.149999999999999" customHeight="1" x14ac:dyDescent="0.3">
      <c r="A390" s="23"/>
      <c r="B390" s="54" t="str">
        <f>F1436</f>
        <v>3. They put my personal wellbeing ahead of their institutional processes.</v>
      </c>
      <c r="C390" s="54"/>
      <c r="D390" s="54"/>
      <c r="E390" s="54"/>
      <c r="F390" s="54"/>
      <c r="G390" s="54"/>
      <c r="H390" s="54"/>
      <c r="I390" s="54"/>
      <c r="J390" s="54"/>
      <c r="K390" s="55"/>
      <c r="L390" s="56"/>
      <c r="M390" s="57"/>
      <c r="N390" s="26"/>
      <c r="BB390" s="58"/>
    </row>
    <row r="391" spans="1:54" ht="5.15" customHeight="1" x14ac:dyDescent="0.3">
      <c r="A391" s="23"/>
      <c r="B391" s="24"/>
      <c r="C391" s="24"/>
      <c r="D391" s="24"/>
      <c r="E391" s="24"/>
      <c r="F391" s="24"/>
      <c r="G391" s="24"/>
      <c r="H391" s="25"/>
      <c r="I391" s="24"/>
      <c r="J391" s="24"/>
      <c r="K391" s="24"/>
      <c r="L391" s="24"/>
      <c r="M391" s="24"/>
      <c r="N391" s="26"/>
      <c r="BB391" s="58"/>
    </row>
    <row r="392" spans="1:54" ht="20.149999999999999" customHeight="1" x14ac:dyDescent="0.3">
      <c r="A392" s="23"/>
      <c r="B392" s="54" t="str">
        <f>F1437</f>
        <v>4. Their actions and expressions were devoid of any microaggressions.</v>
      </c>
      <c r="C392" s="54"/>
      <c r="D392" s="54"/>
      <c r="E392" s="54"/>
      <c r="F392" s="54"/>
      <c r="G392" s="54"/>
      <c r="H392" s="54"/>
      <c r="I392" s="54"/>
      <c r="J392" s="54"/>
      <c r="K392" s="55"/>
      <c r="L392" s="56"/>
      <c r="M392" s="57"/>
      <c r="N392" s="26"/>
    </row>
    <row r="393" spans="1:54" ht="5.15" customHeight="1" x14ac:dyDescent="0.3">
      <c r="A393" s="23"/>
      <c r="B393" s="24"/>
      <c r="C393" s="24"/>
      <c r="D393" s="24"/>
      <c r="E393" s="24"/>
      <c r="F393" s="24"/>
      <c r="G393" s="24"/>
      <c r="H393" s="25"/>
      <c r="I393" s="24"/>
      <c r="J393" s="24"/>
      <c r="K393" s="24"/>
      <c r="L393" s="24"/>
      <c r="M393" s="24"/>
      <c r="N393" s="26"/>
    </row>
    <row r="394" spans="1:54" ht="20.149999999999999" customHeight="1" x14ac:dyDescent="0.3">
      <c r="A394" s="23"/>
      <c r="B394" s="54" t="str">
        <f>F1438</f>
        <v>5. They asked me how they could be more culturally sensitive.</v>
      </c>
      <c r="C394" s="54"/>
      <c r="D394" s="54"/>
      <c r="E394" s="54"/>
      <c r="F394" s="54"/>
      <c r="G394" s="54"/>
      <c r="H394" s="54"/>
      <c r="I394" s="54"/>
      <c r="J394" s="54"/>
      <c r="K394" s="55"/>
      <c r="L394" s="56"/>
      <c r="M394" s="57"/>
      <c r="N394" s="26"/>
    </row>
    <row r="395" spans="1:54" ht="5.15" customHeight="1" x14ac:dyDescent="0.3">
      <c r="A395" s="23"/>
      <c r="B395" s="24"/>
      <c r="C395" s="24"/>
      <c r="D395" s="24"/>
      <c r="E395" s="24"/>
      <c r="F395" s="24"/>
      <c r="G395" s="24"/>
      <c r="H395" s="25"/>
      <c r="I395" s="24"/>
      <c r="J395" s="24"/>
      <c r="K395" s="24"/>
      <c r="L395" s="24"/>
      <c r="M395" s="24"/>
      <c r="N395" s="26"/>
    </row>
    <row r="396" spans="1:54" ht="20.149999999999999" customHeight="1" x14ac:dyDescent="0.3">
      <c r="A396" s="23"/>
      <c r="B396" s="54" t="str">
        <f>F1439</f>
        <v>6. They did not exploit my vulnerability to their professional authority.</v>
      </c>
      <c r="C396" s="54"/>
      <c r="D396" s="54"/>
      <c r="E396" s="54"/>
      <c r="F396" s="54"/>
      <c r="G396" s="54"/>
      <c r="H396" s="54"/>
      <c r="I396" s="54"/>
      <c r="J396" s="54"/>
      <c r="K396" s="55"/>
      <c r="L396" s="56"/>
      <c r="M396" s="57"/>
      <c r="N396" s="26"/>
    </row>
    <row r="397" spans="1:54" ht="5.15" customHeight="1" x14ac:dyDescent="0.3">
      <c r="A397" s="23"/>
      <c r="B397" s="59"/>
      <c r="C397" s="59"/>
      <c r="D397" s="59"/>
      <c r="E397" s="59"/>
      <c r="F397" s="59"/>
      <c r="G397" s="59"/>
      <c r="H397" s="59"/>
      <c r="I397" s="59"/>
      <c r="J397" s="59"/>
      <c r="K397" s="59"/>
      <c r="L397" s="59"/>
      <c r="M397" s="59"/>
      <c r="N397" s="26"/>
    </row>
    <row r="398" spans="1:54" ht="20.149999999999999" customHeight="1" x14ac:dyDescent="0.3">
      <c r="A398" s="23"/>
      <c r="B398" s="54" t="str">
        <f>F1440</f>
        <v>7. I never had to give up my autonomy to fit their processes.</v>
      </c>
      <c r="C398" s="54"/>
      <c r="D398" s="54"/>
      <c r="E398" s="54"/>
      <c r="F398" s="54"/>
      <c r="G398" s="54"/>
      <c r="H398" s="54"/>
      <c r="I398" s="54"/>
      <c r="J398" s="54"/>
      <c r="K398" s="55"/>
      <c r="L398" s="56"/>
      <c r="M398" s="57"/>
      <c r="N398" s="26"/>
    </row>
    <row r="399" spans="1:54" ht="5.15" customHeight="1" x14ac:dyDescent="0.3">
      <c r="A399" s="23"/>
      <c r="B399" s="59"/>
      <c r="C399" s="59"/>
      <c r="D399" s="59"/>
      <c r="E399" s="59"/>
      <c r="F399" s="59"/>
      <c r="G399" s="59"/>
      <c r="H399" s="59"/>
      <c r="I399" s="59"/>
      <c r="J399" s="59"/>
      <c r="K399" s="59"/>
      <c r="L399" s="59"/>
      <c r="M399" s="59"/>
      <c r="N399" s="26"/>
    </row>
    <row r="400" spans="1:54" ht="20.149999999999999" customHeight="1" x14ac:dyDescent="0.3">
      <c r="A400" s="23"/>
      <c r="B400" s="54" t="str">
        <f>F1441</f>
        <v>8. Staff appeared to be culturally diverse.</v>
      </c>
      <c r="C400" s="54"/>
      <c r="D400" s="54"/>
      <c r="E400" s="54"/>
      <c r="F400" s="54"/>
      <c r="G400" s="54"/>
      <c r="H400" s="54"/>
      <c r="I400" s="54"/>
      <c r="J400" s="54"/>
      <c r="K400" s="55"/>
      <c r="L400" s="56"/>
      <c r="M400" s="57"/>
      <c r="N400" s="26"/>
    </row>
    <row r="401" spans="1:14" ht="5.15" customHeight="1" x14ac:dyDescent="0.3">
      <c r="A401" s="23"/>
      <c r="B401" s="59"/>
      <c r="C401" s="59"/>
      <c r="D401" s="59"/>
      <c r="E401" s="59"/>
      <c r="F401" s="59"/>
      <c r="G401" s="59"/>
      <c r="H401" s="59"/>
      <c r="I401" s="59"/>
      <c r="J401" s="59"/>
      <c r="K401" s="59"/>
      <c r="L401" s="59"/>
      <c r="M401" s="59"/>
      <c r="N401" s="26"/>
    </row>
    <row r="402" spans="1:14" ht="20.149999999999999" customHeight="1" x14ac:dyDescent="0.3">
      <c r="A402" s="23"/>
      <c r="B402" s="54" t="str">
        <f>F1442</f>
        <v>9. They effectively accommodated my linguistic barrier.</v>
      </c>
      <c r="C402" s="54"/>
      <c r="D402" s="54"/>
      <c r="E402" s="54"/>
      <c r="F402" s="54"/>
      <c r="G402" s="54"/>
      <c r="H402" s="54"/>
      <c r="I402" s="54"/>
      <c r="J402" s="54"/>
      <c r="K402" s="55"/>
      <c r="L402" s="56"/>
      <c r="M402" s="57"/>
      <c r="N402" s="26"/>
    </row>
    <row r="403" spans="1:14" ht="5.15" customHeight="1" x14ac:dyDescent="0.3">
      <c r="A403" s="23"/>
      <c r="B403" s="59"/>
      <c r="C403" s="59"/>
      <c r="D403" s="59"/>
      <c r="E403" s="59"/>
      <c r="F403" s="59"/>
      <c r="G403" s="59"/>
      <c r="H403" s="59"/>
      <c r="I403" s="59"/>
      <c r="J403" s="59"/>
      <c r="K403" s="59"/>
      <c r="L403" s="59"/>
      <c r="M403" s="59"/>
      <c r="N403" s="26"/>
    </row>
    <row r="404" spans="1:14" ht="20.149999999999999" customHeight="1" x14ac:dyDescent="0.3">
      <c r="A404" s="23"/>
      <c r="B404" s="54" t="str">
        <f>F1443</f>
        <v>10. I was offered billing options appropriate to my cultural values.</v>
      </c>
      <c r="C404" s="54"/>
      <c r="D404" s="54"/>
      <c r="E404" s="54"/>
      <c r="F404" s="54"/>
      <c r="G404" s="54"/>
      <c r="H404" s="54"/>
      <c r="I404" s="54"/>
      <c r="J404" s="54"/>
      <c r="K404" s="55"/>
      <c r="L404" s="56"/>
      <c r="M404" s="57"/>
      <c r="N404" s="26"/>
    </row>
    <row r="405" spans="1:14" ht="10" customHeight="1" x14ac:dyDescent="0.3">
      <c r="A405" s="23"/>
      <c r="B405" s="59"/>
      <c r="C405" s="59"/>
      <c r="D405" s="59"/>
      <c r="E405" s="59"/>
      <c r="F405" s="59"/>
      <c r="G405" s="59"/>
      <c r="H405" s="59"/>
      <c r="I405" s="59"/>
      <c r="J405" s="59"/>
      <c r="K405" s="59"/>
      <c r="L405" s="59"/>
      <c r="M405" s="59"/>
      <c r="N405" s="26"/>
    </row>
    <row r="406" spans="1:14" ht="15" customHeight="1" x14ac:dyDescent="0.3">
      <c r="A406" s="23"/>
      <c r="B406" s="60" t="str">
        <f>B1447</f>
        <v/>
      </c>
      <c r="C406" s="60"/>
      <c r="D406" s="60"/>
      <c r="E406" s="60"/>
      <c r="F406" s="60"/>
      <c r="G406" s="60"/>
      <c r="H406" s="60"/>
      <c r="I406" s="60"/>
      <c r="J406" s="60"/>
      <c r="K406" s="60"/>
      <c r="L406" s="60"/>
      <c r="M406" s="60"/>
      <c r="N406" s="26"/>
    </row>
    <row r="407" spans="1:14" ht="10" customHeight="1" x14ac:dyDescent="0.3">
      <c r="A407" s="23"/>
      <c r="B407" s="61"/>
      <c r="C407" s="62"/>
      <c r="D407" s="62"/>
      <c r="E407" s="62"/>
      <c r="F407" s="62"/>
      <c r="G407" s="62"/>
      <c r="H407" s="62"/>
      <c r="I407" s="62"/>
      <c r="J407" s="62"/>
      <c r="K407" s="62"/>
      <c r="L407" s="62"/>
      <c r="M407" s="63"/>
      <c r="N407" s="26"/>
    </row>
    <row r="408" spans="1:14" ht="20" customHeight="1" x14ac:dyDescent="0.3">
      <c r="A408" s="23"/>
      <c r="B408" s="76" t="str">
        <f>C1451</f>
        <v xml:space="preserve">We provide this helpful feedback to you, the recipient, to improve your cultural competency. </v>
      </c>
      <c r="C408" s="77"/>
      <c r="D408" s="77"/>
      <c r="E408" s="77"/>
      <c r="F408" s="77"/>
      <c r="G408" s="77"/>
      <c r="H408" s="77"/>
      <c r="I408" s="77"/>
      <c r="J408" s="77"/>
      <c r="K408" s="77"/>
      <c r="L408" s="77"/>
      <c r="M408" s="78"/>
      <c r="N408" s="26"/>
    </row>
    <row r="409" spans="1:14" ht="20" customHeight="1" x14ac:dyDescent="0.3">
      <c r="A409" s="23"/>
      <c r="B409" s="79" t="s">
        <v>21</v>
      </c>
      <c r="C409" s="80"/>
      <c r="D409" s="80"/>
      <c r="E409" s="80"/>
      <c r="F409" s="80"/>
      <c r="G409" s="80"/>
      <c r="H409" s="80"/>
      <c r="I409" s="80"/>
      <c r="J409" s="80"/>
      <c r="K409" s="80"/>
      <c r="L409" s="80"/>
      <c r="M409" s="81"/>
      <c r="N409" s="26"/>
    </row>
    <row r="410" spans="1:14" ht="20" customHeight="1" thickBot="1" x14ac:dyDescent="0.35">
      <c r="A410" s="23"/>
      <c r="B410" s="79" t="s">
        <v>22</v>
      </c>
      <c r="C410" s="80"/>
      <c r="D410" s="80"/>
      <c r="E410" s="80"/>
      <c r="F410" s="80"/>
      <c r="G410" s="80"/>
      <c r="H410" s="80"/>
      <c r="I410" s="80"/>
      <c r="J410" s="80"/>
      <c r="K410" s="80"/>
      <c r="L410" s="80"/>
      <c r="M410" s="81"/>
      <c r="N410" s="26"/>
    </row>
    <row r="411" spans="1:14" ht="30" customHeight="1" thickTop="1" x14ac:dyDescent="0.3">
      <c r="A411" s="23"/>
      <c r="B411" s="82" t="s">
        <v>23</v>
      </c>
      <c r="C411" s="83"/>
      <c r="D411" s="83"/>
      <c r="E411" s="84" t="s">
        <v>24</v>
      </c>
      <c r="F411" s="85"/>
      <c r="G411" s="85"/>
      <c r="H411" s="86"/>
      <c r="I411" s="87" t="s">
        <v>25</v>
      </c>
      <c r="J411" s="88"/>
      <c r="K411" s="88"/>
      <c r="L411" s="88"/>
      <c r="M411" s="89"/>
      <c r="N411" s="26"/>
    </row>
    <row r="412" spans="1:14" ht="55" customHeight="1" thickBot="1" x14ac:dyDescent="0.35">
      <c r="A412" s="23"/>
      <c r="B412" s="90"/>
      <c r="C412" s="24"/>
      <c r="D412" s="24"/>
      <c r="E412" s="91" t="s">
        <v>26</v>
      </c>
      <c r="F412" s="92"/>
      <c r="G412" s="92"/>
      <c r="H412" s="93"/>
      <c r="I412" s="94" t="s">
        <v>27</v>
      </c>
      <c r="J412" s="95"/>
      <c r="K412" s="95"/>
      <c r="L412" s="95"/>
      <c r="M412" s="96"/>
      <c r="N412" s="26"/>
    </row>
    <row r="413" spans="1:14" ht="10" customHeight="1" thickTop="1" x14ac:dyDescent="0.3">
      <c r="A413" s="23"/>
      <c r="B413" s="90"/>
      <c r="C413" s="24"/>
      <c r="D413" s="24"/>
      <c r="E413" s="24"/>
      <c r="F413" s="24"/>
      <c r="G413" s="24"/>
      <c r="H413" s="24"/>
      <c r="I413" s="24"/>
      <c r="J413" s="24"/>
      <c r="K413" s="24"/>
      <c r="L413" s="24"/>
      <c r="M413" s="97"/>
      <c r="N413" s="26"/>
    </row>
    <row r="414" spans="1:14" ht="20.149999999999999" customHeight="1" x14ac:dyDescent="0.3">
      <c r="A414" s="23"/>
      <c r="B414" s="70"/>
      <c r="C414" s="59"/>
      <c r="D414" s="59"/>
      <c r="E414" s="98"/>
      <c r="F414" s="99"/>
      <c r="G414" s="99"/>
      <c r="H414" s="99"/>
      <c r="I414" s="99"/>
      <c r="J414" s="99"/>
      <c r="K414" s="99"/>
      <c r="L414" s="100"/>
      <c r="M414" s="72"/>
      <c r="N414" s="26"/>
    </row>
    <row r="415" spans="1:14" ht="10" customHeight="1" x14ac:dyDescent="0.3">
      <c r="A415" s="23"/>
      <c r="B415" s="70"/>
      <c r="C415" s="59"/>
      <c r="D415" s="59"/>
      <c r="E415" s="59"/>
      <c r="F415" s="59"/>
      <c r="G415" s="59"/>
      <c r="H415" s="59"/>
      <c r="I415" s="59"/>
      <c r="J415" s="59"/>
      <c r="K415" s="59"/>
      <c r="L415" s="59"/>
      <c r="M415" s="72"/>
      <c r="N415" s="26"/>
    </row>
    <row r="416" spans="1:14" ht="65.150000000000006" customHeight="1" x14ac:dyDescent="0.3">
      <c r="A416" s="23"/>
      <c r="B416" s="79" t="str">
        <f>C1461</f>
        <v>Select one of these two services, Standard or Competitive Competence, to best improve your efficacy serving diverse patients. We can then offer a testimonial of your improved responsiveness to diverse clients.</v>
      </c>
      <c r="C416" s="80"/>
      <c r="D416" s="80"/>
      <c r="E416" s="80"/>
      <c r="F416" s="80"/>
      <c r="G416" s="80"/>
      <c r="H416" s="80"/>
      <c r="I416" s="80"/>
      <c r="J416" s="80"/>
      <c r="K416" s="80"/>
      <c r="L416" s="80"/>
      <c r="M416" s="81"/>
      <c r="N416" s="26"/>
    </row>
    <row r="417" spans="1:54" ht="45" customHeight="1" x14ac:dyDescent="0.3">
      <c r="A417" s="23"/>
      <c r="B417" s="73"/>
      <c r="C417" s="74"/>
      <c r="D417" s="74"/>
      <c r="E417" s="74"/>
      <c r="F417" s="74"/>
      <c r="G417" s="74"/>
      <c r="H417" s="74"/>
      <c r="I417" s="74"/>
      <c r="J417" s="74"/>
      <c r="K417" s="74"/>
      <c r="L417" s="74"/>
      <c r="M417" s="75"/>
      <c r="N417" s="26"/>
    </row>
    <row r="418" spans="1:54" ht="5.15" customHeight="1" x14ac:dyDescent="0.3">
      <c r="A418" s="23"/>
      <c r="B418" s="59"/>
      <c r="C418" s="59"/>
      <c r="D418" s="59"/>
      <c r="E418" s="59"/>
      <c r="F418" s="59"/>
      <c r="G418" s="59"/>
      <c r="H418" s="59"/>
      <c r="I418" s="59"/>
      <c r="J418" s="59"/>
      <c r="K418" s="59"/>
      <c r="L418" s="59"/>
      <c r="M418" s="59"/>
      <c r="N418" s="26"/>
    </row>
    <row r="419" spans="1:54" ht="5.15" customHeight="1" x14ac:dyDescent="0.3">
      <c r="A419" s="36"/>
      <c r="B419" s="37"/>
      <c r="C419" s="37"/>
      <c r="D419" s="37"/>
      <c r="E419" s="37"/>
      <c r="F419" s="37"/>
      <c r="G419" s="37"/>
      <c r="H419" s="37"/>
      <c r="I419" s="37"/>
      <c r="J419" s="37"/>
      <c r="K419" s="37"/>
      <c r="L419" s="37"/>
      <c r="M419" s="37"/>
      <c r="N419" s="38"/>
    </row>
    <row r="420" spans="1:54" ht="55" customHeight="1" x14ac:dyDescent="0.3">
      <c r="A420" s="19" t="s">
        <v>6</v>
      </c>
      <c r="B420" s="101" t="s">
        <v>35</v>
      </c>
      <c r="C420" s="101"/>
      <c r="D420" s="101"/>
      <c r="E420" s="101"/>
      <c r="F420" s="40"/>
      <c r="G420" s="40"/>
      <c r="H420" s="40"/>
      <c r="I420" s="40"/>
      <c r="J420" s="41"/>
      <c r="K420" s="41"/>
      <c r="L420" s="41"/>
      <c r="M420" s="41"/>
      <c r="N420" s="21" t="s">
        <v>8</v>
      </c>
    </row>
    <row r="421" spans="1:54" ht="5.15" customHeight="1" x14ac:dyDescent="0.3">
      <c r="A421" s="15"/>
      <c r="B421" s="16"/>
      <c r="C421" s="16"/>
      <c r="D421" s="16"/>
      <c r="E421" s="16"/>
      <c r="F421" s="16"/>
      <c r="G421" s="16"/>
      <c r="H421" s="17"/>
      <c r="I421" s="16"/>
      <c r="J421" s="16"/>
      <c r="K421" s="16"/>
      <c r="L421" s="16"/>
      <c r="M421" s="16"/>
      <c r="N421" s="18"/>
    </row>
    <row r="422" spans="1:54" ht="5.15" customHeight="1" x14ac:dyDescent="0.3">
      <c r="A422" s="23"/>
      <c r="B422" s="24"/>
      <c r="C422" s="24"/>
      <c r="D422" s="24"/>
      <c r="E422" s="24"/>
      <c r="F422" s="24"/>
      <c r="G422" s="24"/>
      <c r="H422" s="25"/>
      <c r="I422" s="24"/>
      <c r="J422" s="24"/>
      <c r="K422" s="24"/>
      <c r="L422" s="24"/>
      <c r="M422" s="24"/>
      <c r="N422" s="26"/>
    </row>
    <row r="423" spans="1:54" ht="5.15" customHeight="1" thickBot="1" x14ac:dyDescent="0.35">
      <c r="A423" s="23"/>
      <c r="B423" s="42"/>
      <c r="C423" s="42"/>
      <c r="D423" s="42"/>
      <c r="E423" s="42"/>
      <c r="F423" s="42"/>
      <c r="G423" s="42"/>
      <c r="H423" s="42"/>
      <c r="I423" s="42"/>
      <c r="J423" s="42"/>
      <c r="K423" s="42"/>
      <c r="L423" s="42"/>
      <c r="M423" s="42"/>
      <c r="N423" s="26"/>
    </row>
    <row r="424" spans="1:54" ht="20.149999999999999" customHeight="1" thickTop="1" x14ac:dyDescent="0.3">
      <c r="A424" s="23"/>
      <c r="B424" s="43" t="s">
        <v>17</v>
      </c>
      <c r="C424" s="42"/>
      <c r="D424" s="42"/>
      <c r="E424" s="42"/>
      <c r="F424" s="44">
        <f>F383</f>
        <v>0</v>
      </c>
      <c r="G424" s="45"/>
      <c r="H424" s="45"/>
      <c r="I424" s="46"/>
      <c r="J424" s="47"/>
      <c r="K424" s="48" t="s">
        <v>18</v>
      </c>
      <c r="L424" s="49"/>
      <c r="M424" s="50"/>
      <c r="N424" s="26"/>
    </row>
    <row r="425" spans="1:54" ht="20.149999999999999" customHeight="1" thickBot="1" x14ac:dyDescent="0.35">
      <c r="A425" s="23"/>
      <c r="B425" s="43" t="s">
        <v>19</v>
      </c>
      <c r="C425" s="42"/>
      <c r="D425" s="42"/>
      <c r="E425" s="42"/>
      <c r="F425" s="44">
        <f>F384</f>
        <v>0</v>
      </c>
      <c r="G425" s="45"/>
      <c r="H425" s="45"/>
      <c r="I425" s="46"/>
      <c r="J425" s="47"/>
      <c r="K425" s="51"/>
      <c r="L425" s="52"/>
      <c r="M425" s="53"/>
      <c r="N425" s="26"/>
    </row>
    <row r="426" spans="1:54" ht="10" customHeight="1" thickTop="1" x14ac:dyDescent="0.3">
      <c r="A426" s="23"/>
      <c r="B426" s="24"/>
      <c r="C426" s="24"/>
      <c r="D426" s="24"/>
      <c r="E426" s="24"/>
      <c r="F426" s="24"/>
      <c r="G426" s="24"/>
      <c r="H426" s="25"/>
      <c r="I426" s="24"/>
      <c r="J426" s="24"/>
      <c r="K426" s="24"/>
      <c r="L426" s="24"/>
      <c r="M426" s="24"/>
      <c r="N426" s="26"/>
    </row>
    <row r="427" spans="1:54" ht="20.149999999999999" customHeight="1" x14ac:dyDescent="0.3">
      <c r="A427" s="23"/>
      <c r="B427" s="54" t="str">
        <f>F1471</f>
        <v>1. I felt fully seen and heard.</v>
      </c>
      <c r="C427" s="54"/>
      <c r="D427" s="54"/>
      <c r="E427" s="54"/>
      <c r="F427" s="54"/>
      <c r="G427" s="54"/>
      <c r="H427" s="54"/>
      <c r="I427" s="54"/>
      <c r="J427" s="54"/>
      <c r="K427" s="55"/>
      <c r="L427" s="56"/>
      <c r="M427" s="57"/>
      <c r="N427" s="26"/>
    </row>
    <row r="428" spans="1:54" ht="5.15" customHeight="1" x14ac:dyDescent="0.3">
      <c r="A428" s="23"/>
      <c r="B428" s="24"/>
      <c r="C428" s="24"/>
      <c r="D428" s="24"/>
      <c r="E428" s="24"/>
      <c r="F428" s="24"/>
      <c r="G428" s="24"/>
      <c r="H428" s="25"/>
      <c r="I428" s="24"/>
      <c r="J428" s="24"/>
      <c r="K428" s="24"/>
      <c r="L428" s="24"/>
      <c r="M428" s="24"/>
      <c r="N428" s="26"/>
      <c r="BB428" s="58"/>
    </row>
    <row r="429" spans="1:54" ht="20.149999999999999" customHeight="1" x14ac:dyDescent="0.3">
      <c r="A429" s="23"/>
      <c r="B429" s="54" t="str">
        <f>F1472</f>
        <v>2. They faithfully responded to all of my expressions of pain or discomfort.</v>
      </c>
      <c r="C429" s="54"/>
      <c r="D429" s="54"/>
      <c r="E429" s="54"/>
      <c r="F429" s="54"/>
      <c r="G429" s="54"/>
      <c r="H429" s="54"/>
      <c r="I429" s="54"/>
      <c r="J429" s="54"/>
      <c r="K429" s="55"/>
      <c r="L429" s="56"/>
      <c r="M429" s="57"/>
      <c r="N429" s="26"/>
      <c r="BB429" s="58"/>
    </row>
    <row r="430" spans="1:54" ht="5.15" customHeight="1" x14ac:dyDescent="0.3">
      <c r="A430" s="23"/>
      <c r="B430" s="24"/>
      <c r="C430" s="24"/>
      <c r="D430" s="24"/>
      <c r="E430" s="24"/>
      <c r="F430" s="24"/>
      <c r="G430" s="24"/>
      <c r="H430" s="25"/>
      <c r="I430" s="24"/>
      <c r="J430" s="24"/>
      <c r="K430" s="24"/>
      <c r="L430" s="24"/>
      <c r="M430" s="24"/>
      <c r="N430" s="26"/>
      <c r="BB430" s="58"/>
    </row>
    <row r="431" spans="1:54" ht="20.149999999999999" customHeight="1" x14ac:dyDescent="0.3">
      <c r="A431" s="23"/>
      <c r="B431" s="54" t="str">
        <f>F1473</f>
        <v>3. They put my personal wellbeing ahead of their institutional processes.</v>
      </c>
      <c r="C431" s="54"/>
      <c r="D431" s="54"/>
      <c r="E431" s="54"/>
      <c r="F431" s="54"/>
      <c r="G431" s="54"/>
      <c r="H431" s="54"/>
      <c r="I431" s="54"/>
      <c r="J431" s="54"/>
      <c r="K431" s="55"/>
      <c r="L431" s="56"/>
      <c r="M431" s="57"/>
      <c r="N431" s="26"/>
      <c r="BB431" s="58"/>
    </row>
    <row r="432" spans="1:54" ht="5.15" customHeight="1" x14ac:dyDescent="0.3">
      <c r="A432" s="23"/>
      <c r="B432" s="24"/>
      <c r="C432" s="24"/>
      <c r="D432" s="24"/>
      <c r="E432" s="24"/>
      <c r="F432" s="24"/>
      <c r="G432" s="24"/>
      <c r="H432" s="25"/>
      <c r="I432" s="24"/>
      <c r="J432" s="24"/>
      <c r="K432" s="24"/>
      <c r="L432" s="24"/>
      <c r="M432" s="24"/>
      <c r="N432" s="26"/>
      <c r="BB432" s="58"/>
    </row>
    <row r="433" spans="1:14" ht="20.149999999999999" customHeight="1" x14ac:dyDescent="0.3">
      <c r="A433" s="23"/>
      <c r="B433" s="54" t="str">
        <f>F1474</f>
        <v>4. Their actions and expressions were devoid of any microaggressions.</v>
      </c>
      <c r="C433" s="54"/>
      <c r="D433" s="54"/>
      <c r="E433" s="54"/>
      <c r="F433" s="54"/>
      <c r="G433" s="54"/>
      <c r="H433" s="54"/>
      <c r="I433" s="54"/>
      <c r="J433" s="54"/>
      <c r="K433" s="55"/>
      <c r="L433" s="56"/>
      <c r="M433" s="57"/>
      <c r="N433" s="26"/>
    </row>
    <row r="434" spans="1:14" ht="5.15" customHeight="1" x14ac:dyDescent="0.3">
      <c r="A434" s="23"/>
      <c r="B434" s="24"/>
      <c r="C434" s="24"/>
      <c r="D434" s="24"/>
      <c r="E434" s="24"/>
      <c r="F434" s="24"/>
      <c r="G434" s="24"/>
      <c r="H434" s="25"/>
      <c r="I434" s="24"/>
      <c r="J434" s="24"/>
      <c r="K434" s="24"/>
      <c r="L434" s="24"/>
      <c r="M434" s="24"/>
      <c r="N434" s="26"/>
    </row>
    <row r="435" spans="1:14" ht="20.149999999999999" customHeight="1" x14ac:dyDescent="0.3">
      <c r="A435" s="23"/>
      <c r="B435" s="54" t="str">
        <f>F1475</f>
        <v>5. They asked me how they could be more culturally sensitive.</v>
      </c>
      <c r="C435" s="54"/>
      <c r="D435" s="54"/>
      <c r="E435" s="54"/>
      <c r="F435" s="54"/>
      <c r="G435" s="54"/>
      <c r="H435" s="54"/>
      <c r="I435" s="54"/>
      <c r="J435" s="54"/>
      <c r="K435" s="55"/>
      <c r="L435" s="56"/>
      <c r="M435" s="57"/>
      <c r="N435" s="26"/>
    </row>
    <row r="436" spans="1:14" ht="5.15" customHeight="1" x14ac:dyDescent="0.3">
      <c r="A436" s="23"/>
      <c r="B436" s="24"/>
      <c r="C436" s="24"/>
      <c r="D436" s="24"/>
      <c r="E436" s="24"/>
      <c r="F436" s="24"/>
      <c r="G436" s="24"/>
      <c r="H436" s="25"/>
      <c r="I436" s="24"/>
      <c r="J436" s="24"/>
      <c r="K436" s="24"/>
      <c r="L436" s="24"/>
      <c r="M436" s="24"/>
      <c r="N436" s="26"/>
    </row>
    <row r="437" spans="1:14" ht="20.149999999999999" customHeight="1" x14ac:dyDescent="0.3">
      <c r="A437" s="23"/>
      <c r="B437" s="54" t="str">
        <f>F1476</f>
        <v>6. They did not exploit my vulnerability to their professional authority.</v>
      </c>
      <c r="C437" s="54"/>
      <c r="D437" s="54"/>
      <c r="E437" s="54"/>
      <c r="F437" s="54"/>
      <c r="G437" s="54"/>
      <c r="H437" s="54"/>
      <c r="I437" s="54"/>
      <c r="J437" s="54"/>
      <c r="K437" s="55"/>
      <c r="L437" s="56"/>
      <c r="M437" s="57"/>
      <c r="N437" s="26"/>
    </row>
    <row r="438" spans="1:14" ht="5.15" customHeight="1" x14ac:dyDescent="0.3">
      <c r="A438" s="23"/>
      <c r="B438" s="59"/>
      <c r="C438" s="59"/>
      <c r="D438" s="59"/>
      <c r="E438" s="59"/>
      <c r="F438" s="59"/>
      <c r="G438" s="59"/>
      <c r="H438" s="59"/>
      <c r="I438" s="59"/>
      <c r="J438" s="59"/>
      <c r="K438" s="59"/>
      <c r="L438" s="59"/>
      <c r="M438" s="59"/>
      <c r="N438" s="26"/>
    </row>
    <row r="439" spans="1:14" ht="20.149999999999999" customHeight="1" x14ac:dyDescent="0.3">
      <c r="A439" s="23"/>
      <c r="B439" s="54" t="str">
        <f>F1477</f>
        <v>7. I never had to give up my autonomy to fit their processes.</v>
      </c>
      <c r="C439" s="54"/>
      <c r="D439" s="54"/>
      <c r="E439" s="54"/>
      <c r="F439" s="54"/>
      <c r="G439" s="54"/>
      <c r="H439" s="54"/>
      <c r="I439" s="54"/>
      <c r="J439" s="54"/>
      <c r="K439" s="55"/>
      <c r="L439" s="56"/>
      <c r="M439" s="57"/>
      <c r="N439" s="26"/>
    </row>
    <row r="440" spans="1:14" ht="5.15" customHeight="1" x14ac:dyDescent="0.3">
      <c r="A440" s="23"/>
      <c r="B440" s="59"/>
      <c r="C440" s="59"/>
      <c r="D440" s="59"/>
      <c r="E440" s="59"/>
      <c r="F440" s="59"/>
      <c r="G440" s="59"/>
      <c r="H440" s="59"/>
      <c r="I440" s="59"/>
      <c r="J440" s="59"/>
      <c r="K440" s="59"/>
      <c r="L440" s="59"/>
      <c r="M440" s="59"/>
      <c r="N440" s="26"/>
    </row>
    <row r="441" spans="1:14" ht="20.149999999999999" customHeight="1" x14ac:dyDescent="0.3">
      <c r="A441" s="23"/>
      <c r="B441" s="54" t="str">
        <f>F1478</f>
        <v>8. Staff appeared to be culturally diverse.</v>
      </c>
      <c r="C441" s="54"/>
      <c r="D441" s="54"/>
      <c r="E441" s="54"/>
      <c r="F441" s="54"/>
      <c r="G441" s="54"/>
      <c r="H441" s="54"/>
      <c r="I441" s="54"/>
      <c r="J441" s="54"/>
      <c r="K441" s="55"/>
      <c r="L441" s="56"/>
      <c r="M441" s="57"/>
      <c r="N441" s="26"/>
    </row>
    <row r="442" spans="1:14" ht="5.15" customHeight="1" x14ac:dyDescent="0.3">
      <c r="A442" s="23"/>
      <c r="B442" s="59"/>
      <c r="C442" s="59"/>
      <c r="D442" s="59"/>
      <c r="E442" s="59"/>
      <c r="F442" s="59"/>
      <c r="G442" s="59"/>
      <c r="H442" s="59"/>
      <c r="I442" s="59"/>
      <c r="J442" s="59"/>
      <c r="K442" s="59"/>
      <c r="L442" s="59"/>
      <c r="M442" s="59"/>
      <c r="N442" s="26"/>
    </row>
    <row r="443" spans="1:14" ht="20.149999999999999" customHeight="1" x14ac:dyDescent="0.3">
      <c r="A443" s="23"/>
      <c r="B443" s="54" t="str">
        <f>F1479</f>
        <v>9. They effectively accommodated my linguistic barrier.</v>
      </c>
      <c r="C443" s="54"/>
      <c r="D443" s="54"/>
      <c r="E443" s="54"/>
      <c r="F443" s="54"/>
      <c r="G443" s="54"/>
      <c r="H443" s="54"/>
      <c r="I443" s="54"/>
      <c r="J443" s="54"/>
      <c r="K443" s="55"/>
      <c r="L443" s="56"/>
      <c r="M443" s="57"/>
      <c r="N443" s="26"/>
    </row>
    <row r="444" spans="1:14" ht="5.15" customHeight="1" x14ac:dyDescent="0.3">
      <c r="A444" s="23"/>
      <c r="B444" s="59"/>
      <c r="C444" s="59"/>
      <c r="D444" s="59"/>
      <c r="E444" s="59"/>
      <c r="F444" s="59"/>
      <c r="G444" s="59"/>
      <c r="H444" s="59"/>
      <c r="I444" s="59"/>
      <c r="J444" s="59"/>
      <c r="K444" s="59"/>
      <c r="L444" s="59"/>
      <c r="M444" s="59"/>
      <c r="N444" s="26"/>
    </row>
    <row r="445" spans="1:14" ht="20.149999999999999" customHeight="1" x14ac:dyDescent="0.3">
      <c r="A445" s="23"/>
      <c r="B445" s="54" t="str">
        <f>F1480</f>
        <v>10. I was offered billing options appropriate to my cultural values.</v>
      </c>
      <c r="C445" s="54"/>
      <c r="D445" s="54"/>
      <c r="E445" s="54"/>
      <c r="F445" s="54"/>
      <c r="G445" s="54"/>
      <c r="H445" s="54"/>
      <c r="I445" s="54"/>
      <c r="J445" s="54"/>
      <c r="K445" s="55"/>
      <c r="L445" s="56"/>
      <c r="M445" s="57"/>
      <c r="N445" s="26"/>
    </row>
    <row r="446" spans="1:14" ht="10" customHeight="1" x14ac:dyDescent="0.3">
      <c r="A446" s="23"/>
      <c r="B446" s="59"/>
      <c r="C446" s="59"/>
      <c r="D446" s="59"/>
      <c r="E446" s="59"/>
      <c r="F446" s="59"/>
      <c r="G446" s="59"/>
      <c r="H446" s="59"/>
      <c r="I446" s="59"/>
      <c r="J446" s="59"/>
      <c r="K446" s="59"/>
      <c r="L446" s="59"/>
      <c r="M446" s="59"/>
      <c r="N446" s="26"/>
    </row>
    <row r="447" spans="1:14" ht="15" customHeight="1" x14ac:dyDescent="0.3">
      <c r="A447" s="23"/>
      <c r="B447" s="60" t="str">
        <f>B1484</f>
        <v/>
      </c>
      <c r="C447" s="60"/>
      <c r="D447" s="60"/>
      <c r="E447" s="60"/>
      <c r="F447" s="60"/>
      <c r="G447" s="60"/>
      <c r="H447" s="60"/>
      <c r="I447" s="60"/>
      <c r="J447" s="60"/>
      <c r="K447" s="60"/>
      <c r="L447" s="60"/>
      <c r="M447" s="60"/>
      <c r="N447" s="26"/>
    </row>
    <row r="448" spans="1:14" ht="10" customHeight="1" x14ac:dyDescent="0.3">
      <c r="A448" s="23"/>
      <c r="B448" s="61"/>
      <c r="C448" s="62"/>
      <c r="D448" s="62"/>
      <c r="E448" s="62"/>
      <c r="F448" s="62"/>
      <c r="G448" s="62"/>
      <c r="H448" s="62"/>
      <c r="I448" s="62"/>
      <c r="J448" s="62"/>
      <c r="K448" s="62"/>
      <c r="L448" s="62"/>
      <c r="M448" s="63"/>
      <c r="N448" s="26"/>
    </row>
    <row r="449" spans="1:14" ht="20" customHeight="1" x14ac:dyDescent="0.3">
      <c r="A449" s="23"/>
      <c r="B449" s="76" t="str">
        <f>C1488</f>
        <v xml:space="preserve">We provide this helpful feedback to you, the recipient, to improve your cultural competency. </v>
      </c>
      <c r="C449" s="77"/>
      <c r="D449" s="77"/>
      <c r="E449" s="77"/>
      <c r="F449" s="77"/>
      <c r="G449" s="77"/>
      <c r="H449" s="77"/>
      <c r="I449" s="77"/>
      <c r="J449" s="77"/>
      <c r="K449" s="77"/>
      <c r="L449" s="77"/>
      <c r="M449" s="78"/>
      <c r="N449" s="26"/>
    </row>
    <row r="450" spans="1:14" ht="20" customHeight="1" x14ac:dyDescent="0.3">
      <c r="A450" s="23"/>
      <c r="B450" s="79" t="s">
        <v>21</v>
      </c>
      <c r="C450" s="80"/>
      <c r="D450" s="80"/>
      <c r="E450" s="80"/>
      <c r="F450" s="80"/>
      <c r="G450" s="80"/>
      <c r="H450" s="80"/>
      <c r="I450" s="80"/>
      <c r="J450" s="80"/>
      <c r="K450" s="80"/>
      <c r="L450" s="80"/>
      <c r="M450" s="81"/>
      <c r="N450" s="26"/>
    </row>
    <row r="451" spans="1:14" ht="20" customHeight="1" thickBot="1" x14ac:dyDescent="0.35">
      <c r="A451" s="23"/>
      <c r="B451" s="79" t="s">
        <v>22</v>
      </c>
      <c r="C451" s="80"/>
      <c r="D451" s="80"/>
      <c r="E451" s="80"/>
      <c r="F451" s="80"/>
      <c r="G451" s="80"/>
      <c r="H451" s="80"/>
      <c r="I451" s="80"/>
      <c r="J451" s="80"/>
      <c r="K451" s="80"/>
      <c r="L451" s="80"/>
      <c r="M451" s="81"/>
      <c r="N451" s="26"/>
    </row>
    <row r="452" spans="1:14" ht="30" customHeight="1" thickTop="1" x14ac:dyDescent="0.3">
      <c r="A452" s="23"/>
      <c r="B452" s="82" t="s">
        <v>23</v>
      </c>
      <c r="C452" s="83"/>
      <c r="D452" s="83"/>
      <c r="E452" s="84" t="s">
        <v>24</v>
      </c>
      <c r="F452" s="85"/>
      <c r="G452" s="85"/>
      <c r="H452" s="86"/>
      <c r="I452" s="87" t="s">
        <v>25</v>
      </c>
      <c r="J452" s="88"/>
      <c r="K452" s="88"/>
      <c r="L452" s="88"/>
      <c r="M452" s="89"/>
      <c r="N452" s="26"/>
    </row>
    <row r="453" spans="1:14" ht="55" customHeight="1" thickBot="1" x14ac:dyDescent="0.35">
      <c r="A453" s="23"/>
      <c r="B453" s="90"/>
      <c r="C453" s="24"/>
      <c r="D453" s="24"/>
      <c r="E453" s="91" t="s">
        <v>26</v>
      </c>
      <c r="F453" s="92"/>
      <c r="G453" s="92"/>
      <c r="H453" s="93"/>
      <c r="I453" s="94" t="s">
        <v>27</v>
      </c>
      <c r="J453" s="95"/>
      <c r="K453" s="95"/>
      <c r="L453" s="95"/>
      <c r="M453" s="96"/>
      <c r="N453" s="26"/>
    </row>
    <row r="454" spans="1:14" ht="10" customHeight="1" thickTop="1" x14ac:dyDescent="0.3">
      <c r="A454" s="23"/>
      <c r="B454" s="90"/>
      <c r="C454" s="24"/>
      <c r="D454" s="24"/>
      <c r="E454" s="24"/>
      <c r="F454" s="24"/>
      <c r="G454" s="24"/>
      <c r="H454" s="24"/>
      <c r="I454" s="24"/>
      <c r="J454" s="24"/>
      <c r="K454" s="24"/>
      <c r="L454" s="24"/>
      <c r="M454" s="97"/>
      <c r="N454" s="26"/>
    </row>
    <row r="455" spans="1:14" ht="20.149999999999999" customHeight="1" x14ac:dyDescent="0.3">
      <c r="A455" s="23"/>
      <c r="B455" s="70"/>
      <c r="C455" s="59"/>
      <c r="D455" s="59"/>
      <c r="E455" s="98"/>
      <c r="F455" s="99"/>
      <c r="G455" s="99"/>
      <c r="H455" s="99"/>
      <c r="I455" s="99"/>
      <c r="J455" s="99"/>
      <c r="K455" s="99"/>
      <c r="L455" s="100"/>
      <c r="M455" s="72"/>
      <c r="N455" s="26"/>
    </row>
    <row r="456" spans="1:14" ht="10" customHeight="1" x14ac:dyDescent="0.3">
      <c r="A456" s="23"/>
      <c r="B456" s="70"/>
      <c r="C456" s="59"/>
      <c r="D456" s="59"/>
      <c r="E456" s="59"/>
      <c r="F456" s="59"/>
      <c r="G456" s="59"/>
      <c r="H456" s="59"/>
      <c r="I456" s="59"/>
      <c r="J456" s="59"/>
      <c r="K456" s="59"/>
      <c r="L456" s="59"/>
      <c r="M456" s="72"/>
      <c r="N456" s="26"/>
    </row>
    <row r="457" spans="1:14" ht="65.150000000000006" customHeight="1" x14ac:dyDescent="0.3">
      <c r="A457" s="23"/>
      <c r="B457" s="79" t="str">
        <f>C1498</f>
        <v>Select one of these two services, Standard or Competitive Competence, to best improve your efficacy serving diverse patients. We can then offer a testimonial of your improved responsiveness to diverse clients.</v>
      </c>
      <c r="C457" s="80"/>
      <c r="D457" s="80"/>
      <c r="E457" s="80"/>
      <c r="F457" s="80"/>
      <c r="G457" s="80"/>
      <c r="H457" s="80"/>
      <c r="I457" s="80"/>
      <c r="J457" s="80"/>
      <c r="K457" s="80"/>
      <c r="L457" s="80"/>
      <c r="M457" s="81"/>
      <c r="N457" s="26"/>
    </row>
    <row r="458" spans="1:14" ht="45" customHeight="1" x14ac:dyDescent="0.3">
      <c r="A458" s="23"/>
      <c r="B458" s="73"/>
      <c r="C458" s="74"/>
      <c r="D458" s="74"/>
      <c r="E458" s="74"/>
      <c r="F458" s="74"/>
      <c r="G458" s="74"/>
      <c r="H458" s="74"/>
      <c r="I458" s="74"/>
      <c r="J458" s="74"/>
      <c r="K458" s="74"/>
      <c r="L458" s="74"/>
      <c r="M458" s="75"/>
      <c r="N458" s="26"/>
    </row>
    <row r="459" spans="1:14" ht="5.15" customHeight="1" x14ac:dyDescent="0.3">
      <c r="A459" s="23"/>
      <c r="B459" s="59"/>
      <c r="C459" s="59"/>
      <c r="D459" s="59"/>
      <c r="E459" s="59"/>
      <c r="F459" s="59"/>
      <c r="G459" s="59"/>
      <c r="H459" s="59"/>
      <c r="I459" s="59"/>
      <c r="J459" s="59"/>
      <c r="K459" s="59"/>
      <c r="L459" s="59"/>
      <c r="M459" s="59"/>
      <c r="N459" s="26"/>
    </row>
    <row r="460" spans="1:14" ht="5.15" customHeight="1" x14ac:dyDescent="0.3">
      <c r="A460" s="36"/>
      <c r="B460" s="37"/>
      <c r="C460" s="37"/>
      <c r="D460" s="37"/>
      <c r="E460" s="37"/>
      <c r="F460" s="37"/>
      <c r="G460" s="37"/>
      <c r="H460" s="37"/>
      <c r="I460" s="37"/>
      <c r="J460" s="37"/>
      <c r="K460" s="37"/>
      <c r="L460" s="37"/>
      <c r="M460" s="37"/>
      <c r="N460" s="38"/>
    </row>
    <row r="461" spans="1:14" ht="55" customHeight="1" x14ac:dyDescent="0.3">
      <c r="A461" s="19" t="s">
        <v>6</v>
      </c>
      <c r="B461" s="101" t="s">
        <v>36</v>
      </c>
      <c r="C461" s="101"/>
      <c r="D461" s="101"/>
      <c r="E461" s="101"/>
      <c r="F461" s="40"/>
      <c r="G461" s="40"/>
      <c r="H461" s="40"/>
      <c r="I461" s="40"/>
      <c r="J461" s="41"/>
      <c r="K461" s="41"/>
      <c r="L461" s="41"/>
      <c r="M461" s="41"/>
      <c r="N461" s="21" t="s">
        <v>8</v>
      </c>
    </row>
    <row r="462" spans="1:14" ht="5.15" customHeight="1" x14ac:dyDescent="0.3">
      <c r="A462" s="15"/>
      <c r="B462" s="16"/>
      <c r="C462" s="16"/>
      <c r="D462" s="16"/>
      <c r="E462" s="16"/>
      <c r="F462" s="16"/>
      <c r="G462" s="16"/>
      <c r="H462" s="17"/>
      <c r="I462" s="16"/>
      <c r="J462" s="16"/>
      <c r="K462" s="16"/>
      <c r="L462" s="16"/>
      <c r="M462" s="16"/>
      <c r="N462" s="18"/>
    </row>
    <row r="463" spans="1:14" ht="5.15" customHeight="1" x14ac:dyDescent="0.3">
      <c r="A463" s="23"/>
      <c r="B463" s="24"/>
      <c r="C463" s="24"/>
      <c r="D463" s="24"/>
      <c r="E463" s="24"/>
      <c r="F463" s="24"/>
      <c r="G463" s="24"/>
      <c r="H463" s="25"/>
      <c r="I463" s="24"/>
      <c r="J463" s="24"/>
      <c r="K463" s="24"/>
      <c r="L463" s="24"/>
      <c r="M463" s="24"/>
      <c r="N463" s="26"/>
    </row>
    <row r="464" spans="1:14" ht="5.15" customHeight="1" thickBot="1" x14ac:dyDescent="0.35">
      <c r="A464" s="23"/>
      <c r="B464" s="42"/>
      <c r="C464" s="42"/>
      <c r="D464" s="42"/>
      <c r="E464" s="42"/>
      <c r="F464" s="42"/>
      <c r="G464" s="42"/>
      <c r="H464" s="42"/>
      <c r="I464" s="42"/>
      <c r="J464" s="42"/>
      <c r="K464" s="42"/>
      <c r="L464" s="42"/>
      <c r="M464" s="42"/>
      <c r="N464" s="26"/>
    </row>
    <row r="465" spans="1:54" ht="20.149999999999999" customHeight="1" thickTop="1" x14ac:dyDescent="0.3">
      <c r="A465" s="23"/>
      <c r="B465" s="43" t="s">
        <v>17</v>
      </c>
      <c r="C465" s="42"/>
      <c r="D465" s="42"/>
      <c r="E465" s="42"/>
      <c r="F465" s="44">
        <f>F424</f>
        <v>0</v>
      </c>
      <c r="G465" s="45"/>
      <c r="H465" s="45"/>
      <c r="I465" s="46"/>
      <c r="J465" s="47"/>
      <c r="K465" s="48" t="s">
        <v>18</v>
      </c>
      <c r="L465" s="49"/>
      <c r="M465" s="50"/>
      <c r="N465" s="26"/>
    </row>
    <row r="466" spans="1:54" ht="20.149999999999999" customHeight="1" thickBot="1" x14ac:dyDescent="0.35">
      <c r="A466" s="23"/>
      <c r="B466" s="43" t="s">
        <v>19</v>
      </c>
      <c r="C466" s="42"/>
      <c r="D466" s="42"/>
      <c r="E466" s="42"/>
      <c r="F466" s="44">
        <f>F425</f>
        <v>0</v>
      </c>
      <c r="G466" s="45"/>
      <c r="H466" s="45"/>
      <c r="I466" s="46"/>
      <c r="J466" s="47"/>
      <c r="K466" s="51"/>
      <c r="L466" s="52"/>
      <c r="M466" s="53"/>
      <c r="N466" s="26"/>
    </row>
    <row r="467" spans="1:54" ht="10" customHeight="1" thickTop="1" x14ac:dyDescent="0.3">
      <c r="A467" s="23"/>
      <c r="B467" s="24"/>
      <c r="C467" s="24"/>
      <c r="D467" s="24"/>
      <c r="E467" s="24"/>
      <c r="F467" s="24"/>
      <c r="G467" s="24"/>
      <c r="H467" s="25"/>
      <c r="I467" s="24"/>
      <c r="J467" s="24"/>
      <c r="K467" s="24"/>
      <c r="L467" s="24"/>
      <c r="M467" s="24"/>
      <c r="N467" s="26"/>
    </row>
    <row r="468" spans="1:54" ht="20.149999999999999" customHeight="1" x14ac:dyDescent="0.3">
      <c r="A468" s="23"/>
      <c r="B468" s="54" t="str">
        <f>F1508</f>
        <v>1. I felt fully seen and heard.</v>
      </c>
      <c r="C468" s="54"/>
      <c r="D468" s="54"/>
      <c r="E468" s="54"/>
      <c r="F468" s="54"/>
      <c r="G468" s="54"/>
      <c r="H468" s="54"/>
      <c r="I468" s="54"/>
      <c r="J468" s="54"/>
      <c r="K468" s="55"/>
      <c r="L468" s="56"/>
      <c r="M468" s="57"/>
      <c r="N468" s="26"/>
    </row>
    <row r="469" spans="1:54" ht="5.15" customHeight="1" x14ac:dyDescent="0.3">
      <c r="A469" s="23"/>
      <c r="B469" s="24"/>
      <c r="C469" s="24"/>
      <c r="D469" s="24"/>
      <c r="E469" s="24"/>
      <c r="F469" s="24"/>
      <c r="G469" s="24"/>
      <c r="H469" s="25"/>
      <c r="I469" s="24"/>
      <c r="J469" s="24"/>
      <c r="K469" s="24"/>
      <c r="L469" s="24"/>
      <c r="M469" s="24"/>
      <c r="N469" s="26"/>
      <c r="BB469" s="58"/>
    </row>
    <row r="470" spans="1:54" ht="20.149999999999999" customHeight="1" x14ac:dyDescent="0.3">
      <c r="A470" s="23"/>
      <c r="B470" s="54" t="str">
        <f>F1509</f>
        <v>2. They faithfully responded to all of my expressions of pain or discomfort.</v>
      </c>
      <c r="C470" s="54"/>
      <c r="D470" s="54"/>
      <c r="E470" s="54"/>
      <c r="F470" s="54"/>
      <c r="G470" s="54"/>
      <c r="H470" s="54"/>
      <c r="I470" s="54"/>
      <c r="J470" s="54"/>
      <c r="K470" s="55"/>
      <c r="L470" s="56"/>
      <c r="M470" s="57"/>
      <c r="N470" s="26"/>
      <c r="BB470" s="58"/>
    </row>
    <row r="471" spans="1:54" ht="5.15" customHeight="1" x14ac:dyDescent="0.3">
      <c r="A471" s="23"/>
      <c r="B471" s="24"/>
      <c r="C471" s="24"/>
      <c r="D471" s="24"/>
      <c r="E471" s="24"/>
      <c r="F471" s="24"/>
      <c r="G471" s="24"/>
      <c r="H471" s="25"/>
      <c r="I471" s="24"/>
      <c r="J471" s="24"/>
      <c r="K471" s="24"/>
      <c r="L471" s="24"/>
      <c r="M471" s="24"/>
      <c r="N471" s="26"/>
      <c r="BB471" s="58"/>
    </row>
    <row r="472" spans="1:54" ht="20.149999999999999" customHeight="1" x14ac:dyDescent="0.3">
      <c r="A472" s="23"/>
      <c r="B472" s="54" t="str">
        <f>F1510</f>
        <v>3. They put my personal wellbeing ahead of their institutional processes.</v>
      </c>
      <c r="C472" s="54"/>
      <c r="D472" s="54"/>
      <c r="E472" s="54"/>
      <c r="F472" s="54"/>
      <c r="G472" s="54"/>
      <c r="H472" s="54"/>
      <c r="I472" s="54"/>
      <c r="J472" s="54"/>
      <c r="K472" s="55"/>
      <c r="L472" s="56"/>
      <c r="M472" s="57"/>
      <c r="N472" s="26"/>
      <c r="BB472" s="58"/>
    </row>
    <row r="473" spans="1:54" ht="5.15" customHeight="1" x14ac:dyDescent="0.3">
      <c r="A473" s="23"/>
      <c r="B473" s="24"/>
      <c r="C473" s="24"/>
      <c r="D473" s="24"/>
      <c r="E473" s="24"/>
      <c r="F473" s="24"/>
      <c r="G473" s="24"/>
      <c r="H473" s="25"/>
      <c r="I473" s="24"/>
      <c r="J473" s="24"/>
      <c r="K473" s="24"/>
      <c r="L473" s="24"/>
      <c r="M473" s="24"/>
      <c r="N473" s="26"/>
      <c r="BB473" s="58"/>
    </row>
    <row r="474" spans="1:54" ht="20.149999999999999" customHeight="1" x14ac:dyDescent="0.3">
      <c r="A474" s="23"/>
      <c r="B474" s="54" t="str">
        <f>F1511</f>
        <v>4. Their actions and expressions were devoid of any microaggressions.</v>
      </c>
      <c r="C474" s="54"/>
      <c r="D474" s="54"/>
      <c r="E474" s="54"/>
      <c r="F474" s="54"/>
      <c r="G474" s="54"/>
      <c r="H474" s="54"/>
      <c r="I474" s="54"/>
      <c r="J474" s="54"/>
      <c r="K474" s="55"/>
      <c r="L474" s="56"/>
      <c r="M474" s="57"/>
      <c r="N474" s="26"/>
    </row>
    <row r="475" spans="1:54" ht="5.15" customHeight="1" x14ac:dyDescent="0.3">
      <c r="A475" s="23"/>
      <c r="B475" s="24"/>
      <c r="C475" s="24"/>
      <c r="D475" s="24"/>
      <c r="E475" s="24"/>
      <c r="F475" s="24"/>
      <c r="G475" s="24"/>
      <c r="H475" s="25"/>
      <c r="I475" s="24"/>
      <c r="J475" s="24"/>
      <c r="K475" s="24"/>
      <c r="L475" s="24"/>
      <c r="M475" s="24"/>
      <c r="N475" s="26"/>
    </row>
    <row r="476" spans="1:54" ht="20.149999999999999" customHeight="1" x14ac:dyDescent="0.3">
      <c r="A476" s="23"/>
      <c r="B476" s="54" t="str">
        <f>F1512</f>
        <v>5. They asked me how they could be more culturally sensitive.</v>
      </c>
      <c r="C476" s="54"/>
      <c r="D476" s="54"/>
      <c r="E476" s="54"/>
      <c r="F476" s="54"/>
      <c r="G476" s="54"/>
      <c r="H476" s="54"/>
      <c r="I476" s="54"/>
      <c r="J476" s="54"/>
      <c r="K476" s="55"/>
      <c r="L476" s="56"/>
      <c r="M476" s="57"/>
      <c r="N476" s="26"/>
    </row>
    <row r="477" spans="1:54" ht="5.15" customHeight="1" x14ac:dyDescent="0.3">
      <c r="A477" s="23"/>
      <c r="B477" s="24"/>
      <c r="C477" s="24"/>
      <c r="D477" s="24"/>
      <c r="E477" s="24"/>
      <c r="F477" s="24"/>
      <c r="G477" s="24"/>
      <c r="H477" s="25"/>
      <c r="I477" s="24"/>
      <c r="J477" s="24"/>
      <c r="K477" s="24"/>
      <c r="L477" s="24"/>
      <c r="M477" s="24"/>
      <c r="N477" s="26"/>
    </row>
    <row r="478" spans="1:54" ht="20.149999999999999" customHeight="1" x14ac:dyDescent="0.3">
      <c r="A478" s="23"/>
      <c r="B478" s="54" t="str">
        <f>F1513</f>
        <v>6. They did not exploit my vulnerability to their professional authority.</v>
      </c>
      <c r="C478" s="54"/>
      <c r="D478" s="54"/>
      <c r="E478" s="54"/>
      <c r="F478" s="54"/>
      <c r="G478" s="54"/>
      <c r="H478" s="54"/>
      <c r="I478" s="54"/>
      <c r="J478" s="54"/>
      <c r="K478" s="55"/>
      <c r="L478" s="56"/>
      <c r="M478" s="57"/>
      <c r="N478" s="26"/>
    </row>
    <row r="479" spans="1:54" ht="5.15" customHeight="1" x14ac:dyDescent="0.3">
      <c r="A479" s="23"/>
      <c r="B479" s="59"/>
      <c r="C479" s="59"/>
      <c r="D479" s="59"/>
      <c r="E479" s="59"/>
      <c r="F479" s="59"/>
      <c r="G479" s="59"/>
      <c r="H479" s="59"/>
      <c r="I479" s="59"/>
      <c r="J479" s="59"/>
      <c r="K479" s="59"/>
      <c r="L479" s="59"/>
      <c r="M479" s="59"/>
      <c r="N479" s="26"/>
    </row>
    <row r="480" spans="1:54" ht="20.149999999999999" customHeight="1" x14ac:dyDescent="0.3">
      <c r="A480" s="23"/>
      <c r="B480" s="54" t="str">
        <f>F1514</f>
        <v>7. I never had to give up my autonomy to fit their processes.</v>
      </c>
      <c r="C480" s="54"/>
      <c r="D480" s="54"/>
      <c r="E480" s="54"/>
      <c r="F480" s="54"/>
      <c r="G480" s="54"/>
      <c r="H480" s="54"/>
      <c r="I480" s="54"/>
      <c r="J480" s="54"/>
      <c r="K480" s="55"/>
      <c r="L480" s="56"/>
      <c r="M480" s="57"/>
      <c r="N480" s="26"/>
    </row>
    <row r="481" spans="1:14" ht="5.15" customHeight="1" x14ac:dyDescent="0.3">
      <c r="A481" s="23"/>
      <c r="B481" s="59"/>
      <c r="C481" s="59"/>
      <c r="D481" s="59"/>
      <c r="E481" s="59"/>
      <c r="F481" s="59"/>
      <c r="G481" s="59"/>
      <c r="H481" s="59"/>
      <c r="I481" s="59"/>
      <c r="J481" s="59"/>
      <c r="K481" s="59"/>
      <c r="L481" s="59"/>
      <c r="M481" s="59"/>
      <c r="N481" s="26"/>
    </row>
    <row r="482" spans="1:14" ht="20.149999999999999" customHeight="1" x14ac:dyDescent="0.3">
      <c r="A482" s="23"/>
      <c r="B482" s="54" t="str">
        <f>F1515</f>
        <v>8. Staff appeared to be culturally diverse.</v>
      </c>
      <c r="C482" s="54"/>
      <c r="D482" s="54"/>
      <c r="E482" s="54"/>
      <c r="F482" s="54"/>
      <c r="G482" s="54"/>
      <c r="H482" s="54"/>
      <c r="I482" s="54"/>
      <c r="J482" s="54"/>
      <c r="K482" s="55"/>
      <c r="L482" s="56"/>
      <c r="M482" s="57"/>
      <c r="N482" s="26"/>
    </row>
    <row r="483" spans="1:14" ht="5.15" customHeight="1" x14ac:dyDescent="0.3">
      <c r="A483" s="23"/>
      <c r="B483" s="59"/>
      <c r="C483" s="59"/>
      <c r="D483" s="59"/>
      <c r="E483" s="59"/>
      <c r="F483" s="59"/>
      <c r="G483" s="59"/>
      <c r="H483" s="59"/>
      <c r="I483" s="59"/>
      <c r="J483" s="59"/>
      <c r="K483" s="59"/>
      <c r="L483" s="59"/>
      <c r="M483" s="59"/>
      <c r="N483" s="26"/>
    </row>
    <row r="484" spans="1:14" ht="20.149999999999999" customHeight="1" x14ac:dyDescent="0.3">
      <c r="A484" s="23"/>
      <c r="B484" s="54" t="str">
        <f>F1516</f>
        <v>9. They effectively accommodated my linguistic barrier.</v>
      </c>
      <c r="C484" s="54"/>
      <c r="D484" s="54"/>
      <c r="E484" s="54"/>
      <c r="F484" s="54"/>
      <c r="G484" s="54"/>
      <c r="H484" s="54"/>
      <c r="I484" s="54"/>
      <c r="J484" s="54"/>
      <c r="K484" s="55"/>
      <c r="L484" s="56"/>
      <c r="M484" s="57"/>
      <c r="N484" s="26"/>
    </row>
    <row r="485" spans="1:14" ht="5.15" customHeight="1" x14ac:dyDescent="0.3">
      <c r="A485" s="23"/>
      <c r="B485" s="59"/>
      <c r="C485" s="59"/>
      <c r="D485" s="59"/>
      <c r="E485" s="59"/>
      <c r="F485" s="59"/>
      <c r="G485" s="59"/>
      <c r="H485" s="59"/>
      <c r="I485" s="59"/>
      <c r="J485" s="59"/>
      <c r="K485" s="59"/>
      <c r="L485" s="59"/>
      <c r="M485" s="59"/>
      <c r="N485" s="26"/>
    </row>
    <row r="486" spans="1:14" ht="20.149999999999999" customHeight="1" x14ac:dyDescent="0.3">
      <c r="A486" s="23"/>
      <c r="B486" s="54" t="str">
        <f>F1517</f>
        <v>10. I was offered billing options appropriate to my cultural values.</v>
      </c>
      <c r="C486" s="54"/>
      <c r="D486" s="54"/>
      <c r="E486" s="54"/>
      <c r="F486" s="54"/>
      <c r="G486" s="54"/>
      <c r="H486" s="54"/>
      <c r="I486" s="54"/>
      <c r="J486" s="54"/>
      <c r="K486" s="55"/>
      <c r="L486" s="56"/>
      <c r="M486" s="57"/>
      <c r="N486" s="26"/>
    </row>
    <row r="487" spans="1:14" ht="10" customHeight="1" x14ac:dyDescent="0.3">
      <c r="A487" s="23"/>
      <c r="B487" s="59"/>
      <c r="C487" s="59"/>
      <c r="D487" s="59"/>
      <c r="E487" s="59"/>
      <c r="F487" s="59"/>
      <c r="G487" s="59"/>
      <c r="H487" s="59"/>
      <c r="I487" s="59"/>
      <c r="J487" s="59"/>
      <c r="K487" s="59"/>
      <c r="L487" s="59"/>
      <c r="M487" s="59"/>
      <c r="N487" s="26"/>
    </row>
    <row r="488" spans="1:14" ht="15" customHeight="1" x14ac:dyDescent="0.3">
      <c r="A488" s="23"/>
      <c r="B488" s="60" t="str">
        <f>B1521</f>
        <v/>
      </c>
      <c r="C488" s="60"/>
      <c r="D488" s="60"/>
      <c r="E488" s="60"/>
      <c r="F488" s="60"/>
      <c r="G488" s="60"/>
      <c r="H488" s="60"/>
      <c r="I488" s="60"/>
      <c r="J488" s="60"/>
      <c r="K488" s="60"/>
      <c r="L488" s="60"/>
      <c r="M488" s="60"/>
      <c r="N488" s="26"/>
    </row>
    <row r="489" spans="1:14" ht="10" customHeight="1" x14ac:dyDescent="0.3">
      <c r="A489" s="23"/>
      <c r="B489" s="61"/>
      <c r="C489" s="62"/>
      <c r="D489" s="62"/>
      <c r="E489" s="62"/>
      <c r="F489" s="62"/>
      <c r="G489" s="62"/>
      <c r="H489" s="62"/>
      <c r="I489" s="62"/>
      <c r="J489" s="62"/>
      <c r="K489" s="62"/>
      <c r="L489" s="62"/>
      <c r="M489" s="63"/>
      <c r="N489" s="26"/>
    </row>
    <row r="490" spans="1:14" ht="20" customHeight="1" x14ac:dyDescent="0.3">
      <c r="A490" s="23"/>
      <c r="B490" s="76" t="str">
        <f>C1525</f>
        <v xml:space="preserve">We provide this helpful feedback to you, the recipient, to improve your cultural competency. </v>
      </c>
      <c r="C490" s="77"/>
      <c r="D490" s="77"/>
      <c r="E490" s="77"/>
      <c r="F490" s="77"/>
      <c r="G490" s="77"/>
      <c r="H490" s="77"/>
      <c r="I490" s="77"/>
      <c r="J490" s="77"/>
      <c r="K490" s="77"/>
      <c r="L490" s="77"/>
      <c r="M490" s="78"/>
      <c r="N490" s="26"/>
    </row>
    <row r="491" spans="1:14" ht="20" customHeight="1" x14ac:dyDescent="0.3">
      <c r="A491" s="23"/>
      <c r="B491" s="79" t="s">
        <v>21</v>
      </c>
      <c r="C491" s="80"/>
      <c r="D491" s="80"/>
      <c r="E491" s="80"/>
      <c r="F491" s="80"/>
      <c r="G491" s="80"/>
      <c r="H491" s="80"/>
      <c r="I491" s="80"/>
      <c r="J491" s="80"/>
      <c r="K491" s="80"/>
      <c r="L491" s="80"/>
      <c r="M491" s="81"/>
      <c r="N491" s="26"/>
    </row>
    <row r="492" spans="1:14" ht="20" customHeight="1" thickBot="1" x14ac:dyDescent="0.35">
      <c r="A492" s="23"/>
      <c r="B492" s="79" t="s">
        <v>22</v>
      </c>
      <c r="C492" s="80"/>
      <c r="D492" s="80"/>
      <c r="E492" s="80"/>
      <c r="F492" s="80"/>
      <c r="G492" s="80"/>
      <c r="H492" s="80"/>
      <c r="I492" s="80"/>
      <c r="J492" s="80"/>
      <c r="K492" s="80"/>
      <c r="L492" s="80"/>
      <c r="M492" s="81"/>
      <c r="N492" s="26"/>
    </row>
    <row r="493" spans="1:14" ht="30" customHeight="1" thickTop="1" x14ac:dyDescent="0.3">
      <c r="A493" s="23"/>
      <c r="B493" s="82" t="s">
        <v>23</v>
      </c>
      <c r="C493" s="83"/>
      <c r="D493" s="83"/>
      <c r="E493" s="84" t="s">
        <v>24</v>
      </c>
      <c r="F493" s="85"/>
      <c r="G493" s="85"/>
      <c r="H493" s="86"/>
      <c r="I493" s="87" t="s">
        <v>25</v>
      </c>
      <c r="J493" s="88"/>
      <c r="K493" s="88"/>
      <c r="L493" s="88"/>
      <c r="M493" s="89"/>
      <c r="N493" s="26"/>
    </row>
    <row r="494" spans="1:14" ht="55" customHeight="1" thickBot="1" x14ac:dyDescent="0.35">
      <c r="A494" s="23"/>
      <c r="B494" s="90"/>
      <c r="C494" s="24"/>
      <c r="D494" s="24"/>
      <c r="E494" s="91" t="s">
        <v>26</v>
      </c>
      <c r="F494" s="92"/>
      <c r="G494" s="92"/>
      <c r="H494" s="93"/>
      <c r="I494" s="94" t="s">
        <v>27</v>
      </c>
      <c r="J494" s="95"/>
      <c r="K494" s="95"/>
      <c r="L494" s="95"/>
      <c r="M494" s="96"/>
      <c r="N494" s="26"/>
    </row>
    <row r="495" spans="1:14" ht="10" customHeight="1" thickTop="1" x14ac:dyDescent="0.3">
      <c r="A495" s="23"/>
      <c r="B495" s="90"/>
      <c r="C495" s="24"/>
      <c r="D495" s="24"/>
      <c r="E495" s="24"/>
      <c r="F495" s="24"/>
      <c r="G495" s="24"/>
      <c r="H495" s="24"/>
      <c r="I495" s="24"/>
      <c r="J495" s="24"/>
      <c r="K495" s="24"/>
      <c r="L495" s="24"/>
      <c r="M495" s="97"/>
      <c r="N495" s="26"/>
    </row>
    <row r="496" spans="1:14" ht="20.149999999999999" customHeight="1" x14ac:dyDescent="0.3">
      <c r="A496" s="23"/>
      <c r="B496" s="70"/>
      <c r="C496" s="59"/>
      <c r="D496" s="59"/>
      <c r="E496" s="98"/>
      <c r="F496" s="99"/>
      <c r="G496" s="99"/>
      <c r="H496" s="99"/>
      <c r="I496" s="99"/>
      <c r="J496" s="99"/>
      <c r="K496" s="99"/>
      <c r="L496" s="100"/>
      <c r="M496" s="72"/>
      <c r="N496" s="26"/>
    </row>
    <row r="497" spans="1:54" ht="10" customHeight="1" x14ac:dyDescent="0.3">
      <c r="A497" s="23"/>
      <c r="B497" s="70"/>
      <c r="C497" s="59"/>
      <c r="D497" s="59"/>
      <c r="E497" s="59"/>
      <c r="F497" s="59"/>
      <c r="G497" s="59"/>
      <c r="H497" s="59"/>
      <c r="I497" s="59"/>
      <c r="J497" s="59"/>
      <c r="K497" s="59"/>
      <c r="L497" s="59"/>
      <c r="M497" s="72"/>
      <c r="N497" s="26"/>
    </row>
    <row r="498" spans="1:54" ht="65.150000000000006" customHeight="1" x14ac:dyDescent="0.3">
      <c r="A498" s="23"/>
      <c r="B498" s="79" t="str">
        <f>C1535</f>
        <v>Select one of these two services, Standard or Competitive Competence, to best improve your efficacy serving diverse patients. We can then offer a testimonial of your improved responsiveness to diverse clients.</v>
      </c>
      <c r="C498" s="80"/>
      <c r="D498" s="80"/>
      <c r="E498" s="80"/>
      <c r="F498" s="80"/>
      <c r="G498" s="80"/>
      <c r="H498" s="80"/>
      <c r="I498" s="80"/>
      <c r="J498" s="80"/>
      <c r="K498" s="80"/>
      <c r="L498" s="80"/>
      <c r="M498" s="81"/>
      <c r="N498" s="26"/>
    </row>
    <row r="499" spans="1:54" ht="45" customHeight="1" x14ac:dyDescent="0.3">
      <c r="A499" s="23"/>
      <c r="B499" s="73"/>
      <c r="C499" s="74"/>
      <c r="D499" s="74"/>
      <c r="E499" s="74"/>
      <c r="F499" s="74"/>
      <c r="G499" s="74"/>
      <c r="H499" s="74"/>
      <c r="I499" s="74"/>
      <c r="J499" s="74"/>
      <c r="K499" s="74"/>
      <c r="L499" s="74"/>
      <c r="M499" s="75"/>
      <c r="N499" s="26"/>
    </row>
    <row r="500" spans="1:54" ht="5.15" customHeight="1" x14ac:dyDescent="0.3">
      <c r="A500" s="23"/>
      <c r="B500" s="59"/>
      <c r="C500" s="59"/>
      <c r="D500" s="59"/>
      <c r="E500" s="59"/>
      <c r="F500" s="59"/>
      <c r="G500" s="59"/>
      <c r="H500" s="59"/>
      <c r="I500" s="59"/>
      <c r="J500" s="59"/>
      <c r="K500" s="59"/>
      <c r="L500" s="59"/>
      <c r="M500" s="59"/>
      <c r="N500" s="26"/>
    </row>
    <row r="501" spans="1:54" ht="5.15" customHeight="1" x14ac:dyDescent="0.3">
      <c r="A501" s="36"/>
      <c r="B501" s="37"/>
      <c r="C501" s="37"/>
      <c r="D501" s="37"/>
      <c r="E501" s="37"/>
      <c r="F501" s="37"/>
      <c r="G501" s="37"/>
      <c r="H501" s="37"/>
      <c r="I501" s="37"/>
      <c r="J501" s="37"/>
      <c r="K501" s="37"/>
      <c r="L501" s="37"/>
      <c r="M501" s="37"/>
      <c r="N501" s="38"/>
    </row>
    <row r="502" spans="1:54" ht="55" customHeight="1" x14ac:dyDescent="0.3">
      <c r="A502" s="19" t="s">
        <v>6</v>
      </c>
      <c r="B502" s="101" t="s">
        <v>37</v>
      </c>
      <c r="C502" s="101"/>
      <c r="D502" s="101"/>
      <c r="E502" s="101"/>
      <c r="F502" s="40"/>
      <c r="G502" s="40"/>
      <c r="H502" s="40"/>
      <c r="I502" s="40"/>
      <c r="J502" s="41"/>
      <c r="K502" s="41"/>
      <c r="L502" s="41"/>
      <c r="M502" s="41"/>
      <c r="N502" s="21" t="s">
        <v>8</v>
      </c>
    </row>
    <row r="503" spans="1:54" ht="5.15" customHeight="1" x14ac:dyDescent="0.3">
      <c r="A503" s="15"/>
      <c r="B503" s="16"/>
      <c r="C503" s="16"/>
      <c r="D503" s="16"/>
      <c r="E503" s="16"/>
      <c r="F503" s="16"/>
      <c r="G503" s="16"/>
      <c r="H503" s="17"/>
      <c r="I503" s="16"/>
      <c r="J503" s="16"/>
      <c r="K503" s="16"/>
      <c r="L503" s="16"/>
      <c r="M503" s="16"/>
      <c r="N503" s="18"/>
    </row>
    <row r="504" spans="1:54" ht="5.15" customHeight="1" x14ac:dyDescent="0.3">
      <c r="A504" s="23"/>
      <c r="B504" s="24"/>
      <c r="C504" s="24"/>
      <c r="D504" s="24"/>
      <c r="E504" s="24"/>
      <c r="F504" s="24"/>
      <c r="G504" s="24"/>
      <c r="H504" s="25"/>
      <c r="I504" s="24"/>
      <c r="J504" s="24"/>
      <c r="K504" s="24"/>
      <c r="L504" s="24"/>
      <c r="M504" s="24"/>
      <c r="N504" s="26"/>
    </row>
    <row r="505" spans="1:54" ht="5.15" customHeight="1" thickBot="1" x14ac:dyDescent="0.35">
      <c r="A505" s="23"/>
      <c r="B505" s="42"/>
      <c r="C505" s="42"/>
      <c r="D505" s="42"/>
      <c r="E505" s="42"/>
      <c r="F505" s="42"/>
      <c r="G505" s="42"/>
      <c r="H505" s="42"/>
      <c r="I505" s="42"/>
      <c r="J505" s="42"/>
      <c r="K505" s="42"/>
      <c r="L505" s="42"/>
      <c r="M505" s="42"/>
      <c r="N505" s="26"/>
    </row>
    <row r="506" spans="1:54" ht="20.149999999999999" customHeight="1" thickTop="1" x14ac:dyDescent="0.3">
      <c r="A506" s="23"/>
      <c r="B506" s="43" t="s">
        <v>17</v>
      </c>
      <c r="C506" s="42"/>
      <c r="D506" s="42"/>
      <c r="E506" s="42"/>
      <c r="F506" s="44">
        <f>F465</f>
        <v>0</v>
      </c>
      <c r="G506" s="45"/>
      <c r="H506" s="45"/>
      <c r="I506" s="46"/>
      <c r="J506" s="47"/>
      <c r="K506" s="48" t="s">
        <v>18</v>
      </c>
      <c r="L506" s="49"/>
      <c r="M506" s="50"/>
      <c r="N506" s="26"/>
    </row>
    <row r="507" spans="1:54" ht="20.149999999999999" customHeight="1" thickBot="1" x14ac:dyDescent="0.35">
      <c r="A507" s="23"/>
      <c r="B507" s="43" t="s">
        <v>19</v>
      </c>
      <c r="C507" s="42"/>
      <c r="D507" s="42"/>
      <c r="E507" s="42"/>
      <c r="F507" s="44">
        <f>F466</f>
        <v>0</v>
      </c>
      <c r="G507" s="45"/>
      <c r="H507" s="45"/>
      <c r="I507" s="46"/>
      <c r="J507" s="47"/>
      <c r="K507" s="51"/>
      <c r="L507" s="52"/>
      <c r="M507" s="53"/>
      <c r="N507" s="26"/>
    </row>
    <row r="508" spans="1:54" ht="10" customHeight="1" thickTop="1" x14ac:dyDescent="0.3">
      <c r="A508" s="23"/>
      <c r="B508" s="24"/>
      <c r="C508" s="24"/>
      <c r="D508" s="24"/>
      <c r="E508" s="24"/>
      <c r="F508" s="24"/>
      <c r="G508" s="24"/>
      <c r="H508" s="25"/>
      <c r="I508" s="24"/>
      <c r="J508" s="24"/>
      <c r="K508" s="24"/>
      <c r="L508" s="24"/>
      <c r="M508" s="24"/>
      <c r="N508" s="26"/>
    </row>
    <row r="509" spans="1:54" ht="20.149999999999999" customHeight="1" x14ac:dyDescent="0.3">
      <c r="A509" s="23"/>
      <c r="B509" s="54" t="str">
        <f>F1545</f>
        <v>1. I felt fully seen and heard.</v>
      </c>
      <c r="C509" s="54"/>
      <c r="D509" s="54"/>
      <c r="E509" s="54"/>
      <c r="F509" s="54"/>
      <c r="G509" s="54"/>
      <c r="H509" s="54"/>
      <c r="I509" s="54"/>
      <c r="J509" s="54"/>
      <c r="K509" s="55"/>
      <c r="L509" s="56"/>
      <c r="M509" s="57"/>
      <c r="N509" s="26"/>
    </row>
    <row r="510" spans="1:54" ht="5.15" customHeight="1" x14ac:dyDescent="0.3">
      <c r="A510" s="23"/>
      <c r="B510" s="24"/>
      <c r="C510" s="24"/>
      <c r="D510" s="24"/>
      <c r="E510" s="24"/>
      <c r="F510" s="24"/>
      <c r="G510" s="24"/>
      <c r="H510" s="25"/>
      <c r="I510" s="24"/>
      <c r="J510" s="24"/>
      <c r="K510" s="24"/>
      <c r="L510" s="24"/>
      <c r="M510" s="24"/>
      <c r="N510" s="26"/>
      <c r="BB510" s="58"/>
    </row>
    <row r="511" spans="1:54" ht="20.149999999999999" customHeight="1" x14ac:dyDescent="0.3">
      <c r="A511" s="23"/>
      <c r="B511" s="54" t="str">
        <f>F1546</f>
        <v>2. They faithfully responded to all of my expressions of pain or discomfort.</v>
      </c>
      <c r="C511" s="54"/>
      <c r="D511" s="54"/>
      <c r="E511" s="54"/>
      <c r="F511" s="54"/>
      <c r="G511" s="54"/>
      <c r="H511" s="54"/>
      <c r="I511" s="54"/>
      <c r="J511" s="54"/>
      <c r="K511" s="55"/>
      <c r="L511" s="56"/>
      <c r="M511" s="57"/>
      <c r="N511" s="26"/>
      <c r="BB511" s="58"/>
    </row>
    <row r="512" spans="1:54" ht="5.15" customHeight="1" x14ac:dyDescent="0.3">
      <c r="A512" s="23"/>
      <c r="B512" s="24"/>
      <c r="C512" s="24"/>
      <c r="D512" s="24"/>
      <c r="E512" s="24"/>
      <c r="F512" s="24"/>
      <c r="G512" s="24"/>
      <c r="H512" s="25"/>
      <c r="I512" s="24"/>
      <c r="J512" s="24"/>
      <c r="K512" s="24"/>
      <c r="L512" s="24"/>
      <c r="M512" s="24"/>
      <c r="N512" s="26"/>
      <c r="BB512" s="58"/>
    </row>
    <row r="513" spans="1:54" ht="20.149999999999999" customHeight="1" x14ac:dyDescent="0.3">
      <c r="A513" s="23"/>
      <c r="B513" s="54" t="str">
        <f>F1547</f>
        <v>3. They put my personal wellbeing ahead of their institutional processes.</v>
      </c>
      <c r="C513" s="54"/>
      <c r="D513" s="54"/>
      <c r="E513" s="54"/>
      <c r="F513" s="54"/>
      <c r="G513" s="54"/>
      <c r="H513" s="54"/>
      <c r="I513" s="54"/>
      <c r="J513" s="54"/>
      <c r="K513" s="55"/>
      <c r="L513" s="56"/>
      <c r="M513" s="57"/>
      <c r="N513" s="26"/>
      <c r="BB513" s="58"/>
    </row>
    <row r="514" spans="1:54" ht="5.15" customHeight="1" x14ac:dyDescent="0.3">
      <c r="A514" s="23"/>
      <c r="B514" s="24"/>
      <c r="C514" s="24"/>
      <c r="D514" s="24"/>
      <c r="E514" s="24"/>
      <c r="F514" s="24"/>
      <c r="G514" s="24"/>
      <c r="H514" s="25"/>
      <c r="I514" s="24"/>
      <c r="J514" s="24"/>
      <c r="K514" s="24"/>
      <c r="L514" s="24"/>
      <c r="M514" s="24"/>
      <c r="N514" s="26"/>
      <c r="BB514" s="58"/>
    </row>
    <row r="515" spans="1:54" ht="20.149999999999999" customHeight="1" x14ac:dyDescent="0.3">
      <c r="A515" s="23"/>
      <c r="B515" s="54" t="str">
        <f>F1548</f>
        <v>4. Their actions and expressions were devoid of any microaggressions.</v>
      </c>
      <c r="C515" s="54"/>
      <c r="D515" s="54"/>
      <c r="E515" s="54"/>
      <c r="F515" s="54"/>
      <c r="G515" s="54"/>
      <c r="H515" s="54"/>
      <c r="I515" s="54"/>
      <c r="J515" s="54"/>
      <c r="K515" s="55"/>
      <c r="L515" s="56"/>
      <c r="M515" s="57"/>
      <c r="N515" s="26"/>
    </row>
    <row r="516" spans="1:54" ht="5.15" customHeight="1" x14ac:dyDescent="0.3">
      <c r="A516" s="23"/>
      <c r="B516" s="24"/>
      <c r="C516" s="24"/>
      <c r="D516" s="24"/>
      <c r="E516" s="24"/>
      <c r="F516" s="24"/>
      <c r="G516" s="24"/>
      <c r="H516" s="25"/>
      <c r="I516" s="24"/>
      <c r="J516" s="24"/>
      <c r="K516" s="24"/>
      <c r="L516" s="24"/>
      <c r="M516" s="24"/>
      <c r="N516" s="26"/>
    </row>
    <row r="517" spans="1:54" ht="20.149999999999999" customHeight="1" x14ac:dyDescent="0.3">
      <c r="A517" s="23"/>
      <c r="B517" s="54" t="str">
        <f>F1549</f>
        <v>5. They asked me how they could be more culturally sensitive.</v>
      </c>
      <c r="C517" s="54"/>
      <c r="D517" s="54"/>
      <c r="E517" s="54"/>
      <c r="F517" s="54"/>
      <c r="G517" s="54"/>
      <c r="H517" s="54"/>
      <c r="I517" s="54"/>
      <c r="J517" s="54"/>
      <c r="K517" s="55"/>
      <c r="L517" s="56"/>
      <c r="M517" s="57"/>
      <c r="N517" s="26"/>
    </row>
    <row r="518" spans="1:54" ht="5.15" customHeight="1" x14ac:dyDescent="0.3">
      <c r="A518" s="23"/>
      <c r="B518" s="24"/>
      <c r="C518" s="24"/>
      <c r="D518" s="24"/>
      <c r="E518" s="24"/>
      <c r="F518" s="24"/>
      <c r="G518" s="24"/>
      <c r="H518" s="25"/>
      <c r="I518" s="24"/>
      <c r="J518" s="24"/>
      <c r="K518" s="24"/>
      <c r="L518" s="24"/>
      <c r="M518" s="24"/>
      <c r="N518" s="26"/>
    </row>
    <row r="519" spans="1:54" ht="20.149999999999999" customHeight="1" x14ac:dyDescent="0.3">
      <c r="A519" s="23"/>
      <c r="B519" s="54" t="str">
        <f>F1550</f>
        <v>6. They did not exploit my vulnerability to their professional authority.</v>
      </c>
      <c r="C519" s="54"/>
      <c r="D519" s="54"/>
      <c r="E519" s="54"/>
      <c r="F519" s="54"/>
      <c r="G519" s="54"/>
      <c r="H519" s="54"/>
      <c r="I519" s="54"/>
      <c r="J519" s="54"/>
      <c r="K519" s="55"/>
      <c r="L519" s="56"/>
      <c r="M519" s="57"/>
      <c r="N519" s="26"/>
    </row>
    <row r="520" spans="1:54" ht="5.15" customHeight="1" x14ac:dyDescent="0.3">
      <c r="A520" s="23"/>
      <c r="B520" s="59"/>
      <c r="C520" s="59"/>
      <c r="D520" s="59"/>
      <c r="E520" s="59"/>
      <c r="F520" s="59"/>
      <c r="G520" s="59"/>
      <c r="H520" s="59"/>
      <c r="I520" s="59"/>
      <c r="J520" s="59"/>
      <c r="K520" s="59"/>
      <c r="L520" s="59"/>
      <c r="M520" s="59"/>
      <c r="N520" s="26"/>
    </row>
    <row r="521" spans="1:54" ht="20.149999999999999" customHeight="1" x14ac:dyDescent="0.3">
      <c r="A521" s="23"/>
      <c r="B521" s="54" t="str">
        <f>F1551</f>
        <v>7. I never had to give up my autonomy to fit their processes.</v>
      </c>
      <c r="C521" s="54"/>
      <c r="D521" s="54"/>
      <c r="E521" s="54"/>
      <c r="F521" s="54"/>
      <c r="G521" s="54"/>
      <c r="H521" s="54"/>
      <c r="I521" s="54"/>
      <c r="J521" s="54"/>
      <c r="K521" s="55"/>
      <c r="L521" s="56"/>
      <c r="M521" s="57"/>
      <c r="N521" s="26"/>
    </row>
    <row r="522" spans="1:54" ht="5.15" customHeight="1" x14ac:dyDescent="0.3">
      <c r="A522" s="23"/>
      <c r="B522" s="59"/>
      <c r="C522" s="59"/>
      <c r="D522" s="59"/>
      <c r="E522" s="59"/>
      <c r="F522" s="59"/>
      <c r="G522" s="59"/>
      <c r="H522" s="59"/>
      <c r="I522" s="59"/>
      <c r="J522" s="59"/>
      <c r="K522" s="59"/>
      <c r="L522" s="59"/>
      <c r="M522" s="59"/>
      <c r="N522" s="26"/>
    </row>
    <row r="523" spans="1:54" ht="20.149999999999999" customHeight="1" x14ac:dyDescent="0.3">
      <c r="A523" s="23"/>
      <c r="B523" s="54" t="str">
        <f>F1552</f>
        <v>8. Staff appeared to be culturally diverse.</v>
      </c>
      <c r="C523" s="54"/>
      <c r="D523" s="54"/>
      <c r="E523" s="54"/>
      <c r="F523" s="54"/>
      <c r="G523" s="54"/>
      <c r="H523" s="54"/>
      <c r="I523" s="54"/>
      <c r="J523" s="54"/>
      <c r="K523" s="55"/>
      <c r="L523" s="56"/>
      <c r="M523" s="57"/>
      <c r="N523" s="26"/>
    </row>
    <row r="524" spans="1:54" ht="5.15" customHeight="1" x14ac:dyDescent="0.3">
      <c r="A524" s="23"/>
      <c r="B524" s="59"/>
      <c r="C524" s="59"/>
      <c r="D524" s="59"/>
      <c r="E524" s="59"/>
      <c r="F524" s="59"/>
      <c r="G524" s="59"/>
      <c r="H524" s="59"/>
      <c r="I524" s="59"/>
      <c r="J524" s="59"/>
      <c r="K524" s="59"/>
      <c r="L524" s="59"/>
      <c r="M524" s="59"/>
      <c r="N524" s="26"/>
    </row>
    <row r="525" spans="1:54" ht="20.149999999999999" customHeight="1" x14ac:dyDescent="0.3">
      <c r="A525" s="23"/>
      <c r="B525" s="54" t="str">
        <f>F1553</f>
        <v>9. They effectively accommodated my linguistic barrier.</v>
      </c>
      <c r="C525" s="54"/>
      <c r="D525" s="54"/>
      <c r="E525" s="54"/>
      <c r="F525" s="54"/>
      <c r="G525" s="54"/>
      <c r="H525" s="54"/>
      <c r="I525" s="54"/>
      <c r="J525" s="54"/>
      <c r="K525" s="55"/>
      <c r="L525" s="56"/>
      <c r="M525" s="57"/>
      <c r="N525" s="26"/>
    </row>
    <row r="526" spans="1:54" ht="5.15" customHeight="1" x14ac:dyDescent="0.3">
      <c r="A526" s="23"/>
      <c r="B526" s="59"/>
      <c r="C526" s="59"/>
      <c r="D526" s="59"/>
      <c r="E526" s="59"/>
      <c r="F526" s="59"/>
      <c r="G526" s="59"/>
      <c r="H526" s="59"/>
      <c r="I526" s="59"/>
      <c r="J526" s="59"/>
      <c r="K526" s="59"/>
      <c r="L526" s="59"/>
      <c r="M526" s="59"/>
      <c r="N526" s="26"/>
    </row>
    <row r="527" spans="1:54" ht="20.149999999999999" customHeight="1" x14ac:dyDescent="0.3">
      <c r="A527" s="23"/>
      <c r="B527" s="54" t="str">
        <f>F1554</f>
        <v>10. I was offered billing options appropriate to my cultural values.</v>
      </c>
      <c r="C527" s="54"/>
      <c r="D527" s="54"/>
      <c r="E527" s="54"/>
      <c r="F527" s="54"/>
      <c r="G527" s="54"/>
      <c r="H527" s="54"/>
      <c r="I527" s="54"/>
      <c r="J527" s="54"/>
      <c r="K527" s="55"/>
      <c r="L527" s="56"/>
      <c r="M527" s="57"/>
      <c r="N527" s="26"/>
    </row>
    <row r="528" spans="1:54" ht="10" customHeight="1" x14ac:dyDescent="0.3">
      <c r="A528" s="23"/>
      <c r="B528" s="59"/>
      <c r="C528" s="59"/>
      <c r="D528" s="59"/>
      <c r="E528" s="59"/>
      <c r="F528" s="59"/>
      <c r="G528" s="59"/>
      <c r="H528" s="59"/>
      <c r="I528" s="59"/>
      <c r="J528" s="59"/>
      <c r="K528" s="59"/>
      <c r="L528" s="59"/>
      <c r="M528" s="59"/>
      <c r="N528" s="26"/>
    </row>
    <row r="529" spans="1:14" ht="15" customHeight="1" x14ac:dyDescent="0.3">
      <c r="A529" s="23"/>
      <c r="B529" s="60" t="str">
        <f>B1558</f>
        <v/>
      </c>
      <c r="C529" s="60"/>
      <c r="D529" s="60"/>
      <c r="E529" s="60"/>
      <c r="F529" s="60"/>
      <c r="G529" s="60"/>
      <c r="H529" s="60"/>
      <c r="I529" s="60"/>
      <c r="J529" s="60"/>
      <c r="K529" s="60"/>
      <c r="L529" s="60"/>
      <c r="M529" s="60"/>
      <c r="N529" s="26"/>
    </row>
    <row r="530" spans="1:14" ht="10" customHeight="1" x14ac:dyDescent="0.3">
      <c r="A530" s="23"/>
      <c r="B530" s="61"/>
      <c r="C530" s="62"/>
      <c r="D530" s="62"/>
      <c r="E530" s="62"/>
      <c r="F530" s="62"/>
      <c r="G530" s="62"/>
      <c r="H530" s="62"/>
      <c r="I530" s="62"/>
      <c r="J530" s="62"/>
      <c r="K530" s="62"/>
      <c r="L530" s="62"/>
      <c r="M530" s="63"/>
      <c r="N530" s="26"/>
    </row>
    <row r="531" spans="1:14" ht="20" customHeight="1" x14ac:dyDescent="0.3">
      <c r="A531" s="23"/>
      <c r="B531" s="76" t="str">
        <f>C1562</f>
        <v xml:space="preserve">We provide this helpful feedback to you, the recipient, to improve your cultural competency. </v>
      </c>
      <c r="C531" s="77"/>
      <c r="D531" s="77"/>
      <c r="E531" s="77"/>
      <c r="F531" s="77"/>
      <c r="G531" s="77"/>
      <c r="H531" s="77"/>
      <c r="I531" s="77"/>
      <c r="J531" s="77"/>
      <c r="K531" s="77"/>
      <c r="L531" s="77"/>
      <c r="M531" s="78"/>
      <c r="N531" s="26"/>
    </row>
    <row r="532" spans="1:14" ht="20" customHeight="1" x14ac:dyDescent="0.3">
      <c r="A532" s="23"/>
      <c r="B532" s="79" t="s">
        <v>21</v>
      </c>
      <c r="C532" s="80"/>
      <c r="D532" s="80"/>
      <c r="E532" s="80"/>
      <c r="F532" s="80"/>
      <c r="G532" s="80"/>
      <c r="H532" s="80"/>
      <c r="I532" s="80"/>
      <c r="J532" s="80"/>
      <c r="K532" s="80"/>
      <c r="L532" s="80"/>
      <c r="M532" s="81"/>
      <c r="N532" s="26"/>
    </row>
    <row r="533" spans="1:14" ht="20" customHeight="1" thickBot="1" x14ac:dyDescent="0.35">
      <c r="A533" s="23"/>
      <c r="B533" s="79" t="s">
        <v>22</v>
      </c>
      <c r="C533" s="80"/>
      <c r="D533" s="80"/>
      <c r="E533" s="80"/>
      <c r="F533" s="80"/>
      <c r="G533" s="80"/>
      <c r="H533" s="80"/>
      <c r="I533" s="80"/>
      <c r="J533" s="80"/>
      <c r="K533" s="80"/>
      <c r="L533" s="80"/>
      <c r="M533" s="81"/>
      <c r="N533" s="26"/>
    </row>
    <row r="534" spans="1:14" ht="30" customHeight="1" thickTop="1" x14ac:dyDescent="0.3">
      <c r="A534" s="23"/>
      <c r="B534" s="82" t="s">
        <v>23</v>
      </c>
      <c r="C534" s="83"/>
      <c r="D534" s="83"/>
      <c r="E534" s="84" t="s">
        <v>24</v>
      </c>
      <c r="F534" s="85"/>
      <c r="G534" s="85"/>
      <c r="H534" s="86"/>
      <c r="I534" s="87" t="s">
        <v>25</v>
      </c>
      <c r="J534" s="88"/>
      <c r="K534" s="88"/>
      <c r="L534" s="88"/>
      <c r="M534" s="89"/>
      <c r="N534" s="26"/>
    </row>
    <row r="535" spans="1:14" ht="55" customHeight="1" thickBot="1" x14ac:dyDescent="0.35">
      <c r="A535" s="23"/>
      <c r="B535" s="90"/>
      <c r="C535" s="24"/>
      <c r="D535" s="24"/>
      <c r="E535" s="91" t="s">
        <v>26</v>
      </c>
      <c r="F535" s="92"/>
      <c r="G535" s="92"/>
      <c r="H535" s="93"/>
      <c r="I535" s="94" t="s">
        <v>27</v>
      </c>
      <c r="J535" s="95"/>
      <c r="K535" s="95"/>
      <c r="L535" s="95"/>
      <c r="M535" s="96"/>
      <c r="N535" s="26"/>
    </row>
    <row r="536" spans="1:14" ht="10" customHeight="1" thickTop="1" x14ac:dyDescent="0.3">
      <c r="A536" s="23"/>
      <c r="B536" s="90"/>
      <c r="C536" s="24"/>
      <c r="D536" s="24"/>
      <c r="E536" s="24"/>
      <c r="F536" s="24"/>
      <c r="G536" s="24"/>
      <c r="H536" s="24"/>
      <c r="I536" s="24"/>
      <c r="J536" s="24"/>
      <c r="K536" s="24"/>
      <c r="L536" s="24"/>
      <c r="M536" s="97"/>
      <c r="N536" s="26"/>
    </row>
    <row r="537" spans="1:14" ht="20.149999999999999" customHeight="1" x14ac:dyDescent="0.3">
      <c r="A537" s="23"/>
      <c r="B537" s="70"/>
      <c r="C537" s="59"/>
      <c r="D537" s="59"/>
      <c r="E537" s="98"/>
      <c r="F537" s="99"/>
      <c r="G537" s="99"/>
      <c r="H537" s="99"/>
      <c r="I537" s="99"/>
      <c r="J537" s="99"/>
      <c r="K537" s="99"/>
      <c r="L537" s="100"/>
      <c r="M537" s="72"/>
      <c r="N537" s="26"/>
    </row>
    <row r="538" spans="1:14" ht="10" customHeight="1" x14ac:dyDescent="0.3">
      <c r="A538" s="23"/>
      <c r="B538" s="70"/>
      <c r="C538" s="59"/>
      <c r="D538" s="59"/>
      <c r="E538" s="59"/>
      <c r="F538" s="59"/>
      <c r="G538" s="59"/>
      <c r="H538" s="59"/>
      <c r="I538" s="59"/>
      <c r="J538" s="59"/>
      <c r="K538" s="59"/>
      <c r="L538" s="59"/>
      <c r="M538" s="72"/>
      <c r="N538" s="26"/>
    </row>
    <row r="539" spans="1:14" ht="65.150000000000006" customHeight="1" x14ac:dyDescent="0.3">
      <c r="A539" s="23"/>
      <c r="B539" s="79" t="str">
        <f>C1572</f>
        <v>Select one of these two services, Standard or Competitive Competence, to best improve your efficacy serving diverse patients. We can then offer a testimonial of your improved responsiveness to diverse clients.</v>
      </c>
      <c r="C539" s="80"/>
      <c r="D539" s="80"/>
      <c r="E539" s="80"/>
      <c r="F539" s="80"/>
      <c r="G539" s="80"/>
      <c r="H539" s="80"/>
      <c r="I539" s="80"/>
      <c r="J539" s="80"/>
      <c r="K539" s="80"/>
      <c r="L539" s="80"/>
      <c r="M539" s="81"/>
      <c r="N539" s="26"/>
    </row>
    <row r="540" spans="1:14" ht="45" customHeight="1" x14ac:dyDescent="0.3">
      <c r="A540" s="23"/>
      <c r="B540" s="73"/>
      <c r="C540" s="74"/>
      <c r="D540" s="74"/>
      <c r="E540" s="74"/>
      <c r="F540" s="74"/>
      <c r="G540" s="74"/>
      <c r="H540" s="74"/>
      <c r="I540" s="74"/>
      <c r="J540" s="74"/>
      <c r="K540" s="74"/>
      <c r="L540" s="74"/>
      <c r="M540" s="75"/>
      <c r="N540" s="26"/>
    </row>
    <row r="541" spans="1:14" ht="5.15" customHeight="1" x14ac:dyDescent="0.3">
      <c r="A541" s="23"/>
      <c r="B541" s="59"/>
      <c r="C541" s="59"/>
      <c r="D541" s="59"/>
      <c r="E541" s="59"/>
      <c r="F541" s="59"/>
      <c r="G541" s="59"/>
      <c r="H541" s="59"/>
      <c r="I541" s="59"/>
      <c r="J541" s="59"/>
      <c r="K541" s="59"/>
      <c r="L541" s="59"/>
      <c r="M541" s="59"/>
      <c r="N541" s="26"/>
    </row>
    <row r="542" spans="1:14" ht="5.15" customHeight="1" x14ac:dyDescent="0.3">
      <c r="A542" s="36"/>
      <c r="B542" s="37"/>
      <c r="C542" s="37"/>
      <c r="D542" s="37"/>
      <c r="E542" s="37"/>
      <c r="F542" s="37"/>
      <c r="G542" s="37"/>
      <c r="H542" s="37"/>
      <c r="I542" s="37"/>
      <c r="J542" s="37"/>
      <c r="K542" s="37"/>
      <c r="L542" s="37"/>
      <c r="M542" s="37"/>
      <c r="N542" s="38"/>
    </row>
    <row r="543" spans="1:14" ht="55" customHeight="1" x14ac:dyDescent="0.3">
      <c r="A543" s="19" t="s">
        <v>6</v>
      </c>
      <c r="B543" s="101" t="s">
        <v>38</v>
      </c>
      <c r="C543" s="101"/>
      <c r="D543" s="101"/>
      <c r="E543" s="101"/>
      <c r="F543" s="40"/>
      <c r="G543" s="40"/>
      <c r="H543" s="40"/>
      <c r="I543" s="40"/>
      <c r="J543" s="41"/>
      <c r="K543" s="41"/>
      <c r="L543" s="41"/>
      <c r="M543" s="41"/>
      <c r="N543" s="21" t="s">
        <v>8</v>
      </c>
    </row>
    <row r="544" spans="1:14" ht="5.15" customHeight="1" x14ac:dyDescent="0.3">
      <c r="A544" s="15"/>
      <c r="B544" s="16"/>
      <c r="C544" s="16"/>
      <c r="D544" s="16"/>
      <c r="E544" s="16"/>
      <c r="F544" s="16"/>
      <c r="G544" s="16"/>
      <c r="H544" s="17"/>
      <c r="I544" s="16"/>
      <c r="J544" s="16"/>
      <c r="K544" s="16"/>
      <c r="L544" s="16"/>
      <c r="M544" s="16"/>
      <c r="N544" s="18"/>
    </row>
    <row r="545" spans="1:54" ht="5.15" customHeight="1" x14ac:dyDescent="0.3">
      <c r="A545" s="23"/>
      <c r="B545" s="24"/>
      <c r="C545" s="24"/>
      <c r="D545" s="24"/>
      <c r="E545" s="24"/>
      <c r="F545" s="24"/>
      <c r="G545" s="24"/>
      <c r="H545" s="25"/>
      <c r="I545" s="24"/>
      <c r="J545" s="24"/>
      <c r="K545" s="24"/>
      <c r="L545" s="24"/>
      <c r="M545" s="24"/>
      <c r="N545" s="26"/>
    </row>
    <row r="546" spans="1:54" ht="5.15" customHeight="1" thickBot="1" x14ac:dyDescent="0.35">
      <c r="A546" s="23"/>
      <c r="B546" s="42"/>
      <c r="C546" s="42"/>
      <c r="D546" s="42"/>
      <c r="E546" s="42"/>
      <c r="F546" s="42"/>
      <c r="G546" s="42"/>
      <c r="H546" s="42"/>
      <c r="I546" s="42"/>
      <c r="J546" s="42"/>
      <c r="K546" s="42"/>
      <c r="L546" s="42"/>
      <c r="M546" s="42"/>
      <c r="N546" s="26"/>
    </row>
    <row r="547" spans="1:54" ht="20.149999999999999" customHeight="1" thickTop="1" x14ac:dyDescent="0.3">
      <c r="A547" s="23"/>
      <c r="B547" s="43" t="s">
        <v>17</v>
      </c>
      <c r="C547" s="42"/>
      <c r="D547" s="42"/>
      <c r="E547" s="42"/>
      <c r="F547" s="44">
        <f>F506</f>
        <v>0</v>
      </c>
      <c r="G547" s="45"/>
      <c r="H547" s="45"/>
      <c r="I547" s="46"/>
      <c r="J547" s="47"/>
      <c r="K547" s="48" t="s">
        <v>18</v>
      </c>
      <c r="L547" s="49"/>
      <c r="M547" s="50"/>
      <c r="N547" s="26"/>
    </row>
    <row r="548" spans="1:54" ht="20.149999999999999" customHeight="1" thickBot="1" x14ac:dyDescent="0.35">
      <c r="A548" s="23"/>
      <c r="B548" s="43" t="s">
        <v>19</v>
      </c>
      <c r="C548" s="42"/>
      <c r="D548" s="42"/>
      <c r="E548" s="42"/>
      <c r="F548" s="44">
        <f>F507</f>
        <v>0</v>
      </c>
      <c r="G548" s="45"/>
      <c r="H548" s="45"/>
      <c r="I548" s="46"/>
      <c r="J548" s="47"/>
      <c r="K548" s="51"/>
      <c r="L548" s="52"/>
      <c r="M548" s="53"/>
      <c r="N548" s="26"/>
    </row>
    <row r="549" spans="1:54" ht="10" customHeight="1" thickTop="1" x14ac:dyDescent="0.3">
      <c r="A549" s="23"/>
      <c r="B549" s="24"/>
      <c r="C549" s="24"/>
      <c r="D549" s="24"/>
      <c r="E549" s="24"/>
      <c r="F549" s="24"/>
      <c r="G549" s="24"/>
      <c r="H549" s="25"/>
      <c r="I549" s="24"/>
      <c r="J549" s="24"/>
      <c r="K549" s="24"/>
      <c r="L549" s="24"/>
      <c r="M549" s="24"/>
      <c r="N549" s="26"/>
    </row>
    <row r="550" spans="1:54" ht="20.149999999999999" customHeight="1" x14ac:dyDescent="0.3">
      <c r="A550" s="23"/>
      <c r="B550" s="54" t="str">
        <f>F1582</f>
        <v>1. I felt fully seen and heard.</v>
      </c>
      <c r="C550" s="54"/>
      <c r="D550" s="54"/>
      <c r="E550" s="54"/>
      <c r="F550" s="54"/>
      <c r="G550" s="54"/>
      <c r="H550" s="54"/>
      <c r="I550" s="54"/>
      <c r="J550" s="54"/>
      <c r="K550" s="55"/>
      <c r="L550" s="56"/>
      <c r="M550" s="57"/>
      <c r="N550" s="26"/>
    </row>
    <row r="551" spans="1:54" ht="5.15" customHeight="1" x14ac:dyDescent="0.3">
      <c r="A551" s="23"/>
      <c r="B551" s="24"/>
      <c r="C551" s="24"/>
      <c r="D551" s="24"/>
      <c r="E551" s="24"/>
      <c r="F551" s="24"/>
      <c r="G551" s="24"/>
      <c r="H551" s="25"/>
      <c r="I551" s="24"/>
      <c r="J551" s="24"/>
      <c r="K551" s="24"/>
      <c r="L551" s="24"/>
      <c r="M551" s="24"/>
      <c r="N551" s="26"/>
      <c r="BB551" s="58"/>
    </row>
    <row r="552" spans="1:54" ht="20.149999999999999" customHeight="1" x14ac:dyDescent="0.3">
      <c r="A552" s="23"/>
      <c r="B552" s="54" t="str">
        <f>F1583</f>
        <v>2. They faithfully responded to all of my expressions of pain or discomfort.</v>
      </c>
      <c r="C552" s="54"/>
      <c r="D552" s="54"/>
      <c r="E552" s="54"/>
      <c r="F552" s="54"/>
      <c r="G552" s="54"/>
      <c r="H552" s="54"/>
      <c r="I552" s="54"/>
      <c r="J552" s="54"/>
      <c r="K552" s="55"/>
      <c r="L552" s="56"/>
      <c r="M552" s="57"/>
      <c r="N552" s="26"/>
      <c r="BB552" s="58"/>
    </row>
    <row r="553" spans="1:54" ht="5.15" customHeight="1" x14ac:dyDescent="0.3">
      <c r="A553" s="23"/>
      <c r="B553" s="24"/>
      <c r="C553" s="24"/>
      <c r="D553" s="24"/>
      <c r="E553" s="24"/>
      <c r="F553" s="24"/>
      <c r="G553" s="24"/>
      <c r="H553" s="25"/>
      <c r="I553" s="24"/>
      <c r="J553" s="24"/>
      <c r="K553" s="24"/>
      <c r="L553" s="24"/>
      <c r="M553" s="24"/>
      <c r="N553" s="26"/>
      <c r="BB553" s="58"/>
    </row>
    <row r="554" spans="1:54" ht="20.149999999999999" customHeight="1" x14ac:dyDescent="0.3">
      <c r="A554" s="23"/>
      <c r="B554" s="54" t="str">
        <f>F1584</f>
        <v>3. They put my personal wellbeing ahead of their institutional processes.</v>
      </c>
      <c r="C554" s="54"/>
      <c r="D554" s="54"/>
      <c r="E554" s="54"/>
      <c r="F554" s="54"/>
      <c r="G554" s="54"/>
      <c r="H554" s="54"/>
      <c r="I554" s="54"/>
      <c r="J554" s="54"/>
      <c r="K554" s="55"/>
      <c r="L554" s="56"/>
      <c r="M554" s="57"/>
      <c r="N554" s="26"/>
      <c r="BB554" s="58"/>
    </row>
    <row r="555" spans="1:54" ht="5.15" customHeight="1" x14ac:dyDescent="0.3">
      <c r="A555" s="23"/>
      <c r="B555" s="24"/>
      <c r="C555" s="24"/>
      <c r="D555" s="24"/>
      <c r="E555" s="24"/>
      <c r="F555" s="24"/>
      <c r="G555" s="24"/>
      <c r="H555" s="25"/>
      <c r="I555" s="24"/>
      <c r="J555" s="24"/>
      <c r="K555" s="24"/>
      <c r="L555" s="24"/>
      <c r="M555" s="24"/>
      <c r="N555" s="26"/>
      <c r="BB555" s="58"/>
    </row>
    <row r="556" spans="1:54" ht="20.149999999999999" customHeight="1" x14ac:dyDescent="0.3">
      <c r="A556" s="23"/>
      <c r="B556" s="54" t="str">
        <f>F1585</f>
        <v>4. Their actions and expressions were devoid of any microaggressions.</v>
      </c>
      <c r="C556" s="54"/>
      <c r="D556" s="54"/>
      <c r="E556" s="54"/>
      <c r="F556" s="54"/>
      <c r="G556" s="54"/>
      <c r="H556" s="54"/>
      <c r="I556" s="54"/>
      <c r="J556" s="54"/>
      <c r="K556" s="55"/>
      <c r="L556" s="56"/>
      <c r="M556" s="57"/>
      <c r="N556" s="26"/>
    </row>
    <row r="557" spans="1:54" ht="5.15" customHeight="1" x14ac:dyDescent="0.3">
      <c r="A557" s="23"/>
      <c r="B557" s="24"/>
      <c r="C557" s="24"/>
      <c r="D557" s="24"/>
      <c r="E557" s="24"/>
      <c r="F557" s="24"/>
      <c r="G557" s="24"/>
      <c r="H557" s="25"/>
      <c r="I557" s="24"/>
      <c r="J557" s="24"/>
      <c r="K557" s="24"/>
      <c r="L557" s="24"/>
      <c r="M557" s="24"/>
      <c r="N557" s="26"/>
    </row>
    <row r="558" spans="1:54" ht="20.149999999999999" customHeight="1" x14ac:dyDescent="0.3">
      <c r="A558" s="23"/>
      <c r="B558" s="54" t="str">
        <f>F1586</f>
        <v>5. They asked me how they could be more culturally sensitive.</v>
      </c>
      <c r="C558" s="54"/>
      <c r="D558" s="54"/>
      <c r="E558" s="54"/>
      <c r="F558" s="54"/>
      <c r="G558" s="54"/>
      <c r="H558" s="54"/>
      <c r="I558" s="54"/>
      <c r="J558" s="54"/>
      <c r="K558" s="55"/>
      <c r="L558" s="56"/>
      <c r="M558" s="57"/>
      <c r="N558" s="26"/>
    </row>
    <row r="559" spans="1:54" ht="5.15" customHeight="1" x14ac:dyDescent="0.3">
      <c r="A559" s="23"/>
      <c r="B559" s="24"/>
      <c r="C559" s="24"/>
      <c r="D559" s="24"/>
      <c r="E559" s="24"/>
      <c r="F559" s="24"/>
      <c r="G559" s="24"/>
      <c r="H559" s="25"/>
      <c r="I559" s="24"/>
      <c r="J559" s="24"/>
      <c r="K559" s="24"/>
      <c r="L559" s="24"/>
      <c r="M559" s="24"/>
      <c r="N559" s="26"/>
    </row>
    <row r="560" spans="1:54" ht="20.149999999999999" customHeight="1" x14ac:dyDescent="0.3">
      <c r="A560" s="23"/>
      <c r="B560" s="54" t="str">
        <f>F1587</f>
        <v>6. They did not exploit my vulnerability to their professional authority.</v>
      </c>
      <c r="C560" s="54"/>
      <c r="D560" s="54"/>
      <c r="E560" s="54"/>
      <c r="F560" s="54"/>
      <c r="G560" s="54"/>
      <c r="H560" s="54"/>
      <c r="I560" s="54"/>
      <c r="J560" s="54"/>
      <c r="K560" s="55"/>
      <c r="L560" s="56"/>
      <c r="M560" s="57"/>
      <c r="N560" s="26"/>
    </row>
    <row r="561" spans="1:14" ht="5.15" customHeight="1" x14ac:dyDescent="0.3">
      <c r="A561" s="23"/>
      <c r="B561" s="59"/>
      <c r="C561" s="59"/>
      <c r="D561" s="59"/>
      <c r="E561" s="59"/>
      <c r="F561" s="59"/>
      <c r="G561" s="59"/>
      <c r="H561" s="59"/>
      <c r="I561" s="59"/>
      <c r="J561" s="59"/>
      <c r="K561" s="59"/>
      <c r="L561" s="59"/>
      <c r="M561" s="59"/>
      <c r="N561" s="26"/>
    </row>
    <row r="562" spans="1:14" ht="20.149999999999999" customHeight="1" x14ac:dyDescent="0.3">
      <c r="A562" s="23"/>
      <c r="B562" s="54" t="str">
        <f>F1588</f>
        <v>7. I never had to give up my autonomy to fit their processes.</v>
      </c>
      <c r="C562" s="54"/>
      <c r="D562" s="54"/>
      <c r="E562" s="54"/>
      <c r="F562" s="54"/>
      <c r="G562" s="54"/>
      <c r="H562" s="54"/>
      <c r="I562" s="54"/>
      <c r="J562" s="54"/>
      <c r="K562" s="55"/>
      <c r="L562" s="56"/>
      <c r="M562" s="57"/>
      <c r="N562" s="26"/>
    </row>
    <row r="563" spans="1:14" ht="5.15" customHeight="1" x14ac:dyDescent="0.3">
      <c r="A563" s="23"/>
      <c r="B563" s="59"/>
      <c r="C563" s="59"/>
      <c r="D563" s="59"/>
      <c r="E563" s="59"/>
      <c r="F563" s="59"/>
      <c r="G563" s="59"/>
      <c r="H563" s="59"/>
      <c r="I563" s="59"/>
      <c r="J563" s="59"/>
      <c r="K563" s="59"/>
      <c r="L563" s="59"/>
      <c r="M563" s="59"/>
      <c r="N563" s="26"/>
    </row>
    <row r="564" spans="1:14" ht="20.149999999999999" customHeight="1" x14ac:dyDescent="0.3">
      <c r="A564" s="23"/>
      <c r="B564" s="54" t="str">
        <f>F1589</f>
        <v>8. Staff appeared to be culturally diverse.</v>
      </c>
      <c r="C564" s="54"/>
      <c r="D564" s="54"/>
      <c r="E564" s="54"/>
      <c r="F564" s="54"/>
      <c r="G564" s="54"/>
      <c r="H564" s="54"/>
      <c r="I564" s="54"/>
      <c r="J564" s="54"/>
      <c r="K564" s="55"/>
      <c r="L564" s="56"/>
      <c r="M564" s="57"/>
      <c r="N564" s="26"/>
    </row>
    <row r="565" spans="1:14" ht="5.15" customHeight="1" x14ac:dyDescent="0.3">
      <c r="A565" s="23"/>
      <c r="B565" s="59"/>
      <c r="C565" s="59"/>
      <c r="D565" s="59"/>
      <c r="E565" s="59"/>
      <c r="F565" s="59"/>
      <c r="G565" s="59"/>
      <c r="H565" s="59"/>
      <c r="I565" s="59"/>
      <c r="J565" s="59"/>
      <c r="K565" s="59"/>
      <c r="L565" s="59"/>
      <c r="M565" s="59"/>
      <c r="N565" s="26"/>
    </row>
    <row r="566" spans="1:14" ht="20.149999999999999" customHeight="1" x14ac:dyDescent="0.3">
      <c r="A566" s="23"/>
      <c r="B566" s="54" t="str">
        <f>F1590</f>
        <v>9. They effectively accommodated my linguistic barrier.</v>
      </c>
      <c r="C566" s="54"/>
      <c r="D566" s="54"/>
      <c r="E566" s="54"/>
      <c r="F566" s="54"/>
      <c r="G566" s="54"/>
      <c r="H566" s="54"/>
      <c r="I566" s="54"/>
      <c r="J566" s="54"/>
      <c r="K566" s="55"/>
      <c r="L566" s="56"/>
      <c r="M566" s="57"/>
      <c r="N566" s="26"/>
    </row>
    <row r="567" spans="1:14" ht="5.15" customHeight="1" x14ac:dyDescent="0.3">
      <c r="A567" s="23"/>
      <c r="B567" s="59"/>
      <c r="C567" s="59"/>
      <c r="D567" s="59"/>
      <c r="E567" s="59"/>
      <c r="F567" s="59"/>
      <c r="G567" s="59"/>
      <c r="H567" s="59"/>
      <c r="I567" s="59"/>
      <c r="J567" s="59"/>
      <c r="K567" s="59"/>
      <c r="L567" s="59"/>
      <c r="M567" s="59"/>
      <c r="N567" s="26"/>
    </row>
    <row r="568" spans="1:14" ht="20.149999999999999" customHeight="1" x14ac:dyDescent="0.3">
      <c r="A568" s="23"/>
      <c r="B568" s="54" t="str">
        <f>F1591</f>
        <v>10. I was offered billing options appropriate to my cultural values.</v>
      </c>
      <c r="C568" s="54"/>
      <c r="D568" s="54"/>
      <c r="E568" s="54"/>
      <c r="F568" s="54"/>
      <c r="G568" s="54"/>
      <c r="H568" s="54"/>
      <c r="I568" s="54"/>
      <c r="J568" s="54"/>
      <c r="K568" s="55"/>
      <c r="L568" s="56"/>
      <c r="M568" s="57"/>
      <c r="N568" s="26"/>
    </row>
    <row r="569" spans="1:14" ht="10" customHeight="1" x14ac:dyDescent="0.3">
      <c r="A569" s="23"/>
      <c r="B569" s="59"/>
      <c r="C569" s="59"/>
      <c r="D569" s="59"/>
      <c r="E569" s="59"/>
      <c r="F569" s="59"/>
      <c r="G569" s="59"/>
      <c r="H569" s="59"/>
      <c r="I569" s="59"/>
      <c r="J569" s="59"/>
      <c r="K569" s="59"/>
      <c r="L569" s="59"/>
      <c r="M569" s="59"/>
      <c r="N569" s="26"/>
    </row>
    <row r="570" spans="1:14" ht="15" customHeight="1" x14ac:dyDescent="0.3">
      <c r="A570" s="23"/>
      <c r="B570" s="60" t="str">
        <f>B1595</f>
        <v/>
      </c>
      <c r="C570" s="60"/>
      <c r="D570" s="60"/>
      <c r="E570" s="60"/>
      <c r="F570" s="60"/>
      <c r="G570" s="60"/>
      <c r="H570" s="60"/>
      <c r="I570" s="60"/>
      <c r="J570" s="60"/>
      <c r="K570" s="60"/>
      <c r="L570" s="60"/>
      <c r="M570" s="60"/>
      <c r="N570" s="26"/>
    </row>
    <row r="571" spans="1:14" ht="10" customHeight="1" x14ac:dyDescent="0.3">
      <c r="A571" s="23"/>
      <c r="B571" s="61"/>
      <c r="C571" s="62"/>
      <c r="D571" s="62"/>
      <c r="E571" s="62"/>
      <c r="F571" s="62"/>
      <c r="G571" s="62"/>
      <c r="H571" s="62"/>
      <c r="I571" s="62"/>
      <c r="J571" s="62"/>
      <c r="K571" s="62"/>
      <c r="L571" s="62"/>
      <c r="M571" s="63"/>
      <c r="N571" s="26"/>
    </row>
    <row r="572" spans="1:14" ht="20" customHeight="1" x14ac:dyDescent="0.3">
      <c r="A572" s="23"/>
      <c r="B572" s="76" t="str">
        <f>C1599</f>
        <v xml:space="preserve">We provide this helpful feedback to you, the recipient, to improve your cultural competency. </v>
      </c>
      <c r="C572" s="77"/>
      <c r="D572" s="77"/>
      <c r="E572" s="77"/>
      <c r="F572" s="77"/>
      <c r="G572" s="77"/>
      <c r="H572" s="77"/>
      <c r="I572" s="77"/>
      <c r="J572" s="77"/>
      <c r="K572" s="77"/>
      <c r="L572" s="77"/>
      <c r="M572" s="78"/>
      <c r="N572" s="26"/>
    </row>
    <row r="573" spans="1:14" ht="20" customHeight="1" x14ac:dyDescent="0.3">
      <c r="A573" s="23"/>
      <c r="B573" s="79" t="s">
        <v>21</v>
      </c>
      <c r="C573" s="80"/>
      <c r="D573" s="80"/>
      <c r="E573" s="80"/>
      <c r="F573" s="80"/>
      <c r="G573" s="80"/>
      <c r="H573" s="80"/>
      <c r="I573" s="80"/>
      <c r="J573" s="80"/>
      <c r="K573" s="80"/>
      <c r="L573" s="80"/>
      <c r="M573" s="81"/>
      <c r="N573" s="26"/>
    </row>
    <row r="574" spans="1:14" ht="20" customHeight="1" thickBot="1" x14ac:dyDescent="0.35">
      <c r="A574" s="23"/>
      <c r="B574" s="79" t="s">
        <v>22</v>
      </c>
      <c r="C574" s="80"/>
      <c r="D574" s="80"/>
      <c r="E574" s="80"/>
      <c r="F574" s="80"/>
      <c r="G574" s="80"/>
      <c r="H574" s="80"/>
      <c r="I574" s="80"/>
      <c r="J574" s="80"/>
      <c r="K574" s="80"/>
      <c r="L574" s="80"/>
      <c r="M574" s="81"/>
      <c r="N574" s="26"/>
    </row>
    <row r="575" spans="1:14" ht="30" customHeight="1" thickTop="1" x14ac:dyDescent="0.3">
      <c r="A575" s="23"/>
      <c r="B575" s="82" t="s">
        <v>23</v>
      </c>
      <c r="C575" s="83"/>
      <c r="D575" s="83"/>
      <c r="E575" s="84" t="s">
        <v>24</v>
      </c>
      <c r="F575" s="85"/>
      <c r="G575" s="85"/>
      <c r="H575" s="86"/>
      <c r="I575" s="87" t="s">
        <v>25</v>
      </c>
      <c r="J575" s="88"/>
      <c r="K575" s="88"/>
      <c r="L575" s="88"/>
      <c r="M575" s="89"/>
      <c r="N575" s="26"/>
    </row>
    <row r="576" spans="1:14" ht="55" customHeight="1" thickBot="1" x14ac:dyDescent="0.35">
      <c r="A576" s="23"/>
      <c r="B576" s="90"/>
      <c r="C576" s="24"/>
      <c r="D576" s="24"/>
      <c r="E576" s="91" t="s">
        <v>26</v>
      </c>
      <c r="F576" s="92"/>
      <c r="G576" s="92"/>
      <c r="H576" s="93"/>
      <c r="I576" s="94" t="s">
        <v>27</v>
      </c>
      <c r="J576" s="95"/>
      <c r="K576" s="95"/>
      <c r="L576" s="95"/>
      <c r="M576" s="96"/>
      <c r="N576" s="26"/>
    </row>
    <row r="577" spans="1:54" ht="10" customHeight="1" thickTop="1" x14ac:dyDescent="0.3">
      <c r="A577" s="23"/>
      <c r="B577" s="90"/>
      <c r="C577" s="24"/>
      <c r="D577" s="24"/>
      <c r="E577" s="24"/>
      <c r="F577" s="24"/>
      <c r="G577" s="24"/>
      <c r="H577" s="24"/>
      <c r="I577" s="24"/>
      <c r="J577" s="24"/>
      <c r="K577" s="24"/>
      <c r="L577" s="24"/>
      <c r="M577" s="97"/>
      <c r="N577" s="26"/>
    </row>
    <row r="578" spans="1:54" ht="20.149999999999999" customHeight="1" x14ac:dyDescent="0.3">
      <c r="A578" s="23"/>
      <c r="B578" s="70"/>
      <c r="C578" s="59"/>
      <c r="D578" s="59"/>
      <c r="E578" s="98"/>
      <c r="F578" s="99"/>
      <c r="G578" s="99"/>
      <c r="H578" s="99"/>
      <c r="I578" s="99"/>
      <c r="J578" s="99"/>
      <c r="K578" s="99"/>
      <c r="L578" s="100"/>
      <c r="M578" s="72"/>
      <c r="N578" s="26"/>
    </row>
    <row r="579" spans="1:54" ht="10" customHeight="1" x14ac:dyDescent="0.3">
      <c r="A579" s="23"/>
      <c r="B579" s="70"/>
      <c r="C579" s="59"/>
      <c r="D579" s="59"/>
      <c r="E579" s="59"/>
      <c r="F579" s="59"/>
      <c r="G579" s="59"/>
      <c r="H579" s="59"/>
      <c r="I579" s="59"/>
      <c r="J579" s="59"/>
      <c r="K579" s="59"/>
      <c r="L579" s="59"/>
      <c r="M579" s="72"/>
      <c r="N579" s="26"/>
    </row>
    <row r="580" spans="1:54" ht="65.150000000000006" customHeight="1" x14ac:dyDescent="0.3">
      <c r="A580" s="23"/>
      <c r="B580" s="79" t="str">
        <f>C1609</f>
        <v>Select one of these two services, Standard or Competitive Competence, to best improve your efficacy serving diverse patients. We can then offer a testimonial of your improved responsiveness to diverse clients.</v>
      </c>
      <c r="C580" s="80"/>
      <c r="D580" s="80"/>
      <c r="E580" s="80"/>
      <c r="F580" s="80"/>
      <c r="G580" s="80"/>
      <c r="H580" s="80"/>
      <c r="I580" s="80"/>
      <c r="J580" s="80"/>
      <c r="K580" s="80"/>
      <c r="L580" s="80"/>
      <c r="M580" s="81"/>
      <c r="N580" s="26"/>
    </row>
    <row r="581" spans="1:54" ht="45" customHeight="1" x14ac:dyDescent="0.3">
      <c r="A581" s="23"/>
      <c r="B581" s="73"/>
      <c r="C581" s="74"/>
      <c r="D581" s="74"/>
      <c r="E581" s="74"/>
      <c r="F581" s="74"/>
      <c r="G581" s="74"/>
      <c r="H581" s="74"/>
      <c r="I581" s="74"/>
      <c r="J581" s="74"/>
      <c r="K581" s="74"/>
      <c r="L581" s="74"/>
      <c r="M581" s="75"/>
      <c r="N581" s="26"/>
    </row>
    <row r="582" spans="1:54" ht="5.15" customHeight="1" x14ac:dyDescent="0.3">
      <c r="A582" s="23"/>
      <c r="B582" s="59"/>
      <c r="C582" s="59"/>
      <c r="D582" s="59"/>
      <c r="E582" s="59"/>
      <c r="F582" s="59"/>
      <c r="G582" s="59"/>
      <c r="H582" s="59"/>
      <c r="I582" s="59"/>
      <c r="J582" s="59"/>
      <c r="K582" s="59"/>
      <c r="L582" s="59"/>
      <c r="M582" s="59"/>
      <c r="N582" s="26"/>
    </row>
    <row r="583" spans="1:54" ht="5.15" customHeight="1" x14ac:dyDescent="0.3">
      <c r="A583" s="36"/>
      <c r="B583" s="37"/>
      <c r="C583" s="37"/>
      <c r="D583" s="37"/>
      <c r="E583" s="37"/>
      <c r="F583" s="37"/>
      <c r="G583" s="37"/>
      <c r="H583" s="37"/>
      <c r="I583" s="37"/>
      <c r="J583" s="37"/>
      <c r="K583" s="37"/>
      <c r="L583" s="37"/>
      <c r="M583" s="37"/>
      <c r="N583" s="38"/>
    </row>
    <row r="584" spans="1:54" ht="55" customHeight="1" x14ac:dyDescent="0.3">
      <c r="A584" s="19" t="s">
        <v>6</v>
      </c>
      <c r="B584" s="101" t="s">
        <v>39</v>
      </c>
      <c r="C584" s="101"/>
      <c r="D584" s="101"/>
      <c r="E584" s="101"/>
      <c r="F584" s="40"/>
      <c r="G584" s="40"/>
      <c r="H584" s="40"/>
      <c r="I584" s="40"/>
      <c r="J584" s="41"/>
      <c r="K584" s="41"/>
      <c r="L584" s="41"/>
      <c r="M584" s="41"/>
      <c r="N584" s="21" t="s">
        <v>8</v>
      </c>
    </row>
    <row r="585" spans="1:54" ht="5.15" customHeight="1" x14ac:dyDescent="0.3">
      <c r="A585" s="15"/>
      <c r="B585" s="16"/>
      <c r="C585" s="16"/>
      <c r="D585" s="16"/>
      <c r="E585" s="16"/>
      <c r="F585" s="16"/>
      <c r="G585" s="16"/>
      <c r="H585" s="17"/>
      <c r="I585" s="16"/>
      <c r="J585" s="16"/>
      <c r="K585" s="16"/>
      <c r="L585" s="16"/>
      <c r="M585" s="16"/>
      <c r="N585" s="18"/>
    </row>
    <row r="586" spans="1:54" ht="5.15" customHeight="1" x14ac:dyDescent="0.3">
      <c r="A586" s="23"/>
      <c r="B586" s="24"/>
      <c r="C586" s="24"/>
      <c r="D586" s="24"/>
      <c r="E586" s="24"/>
      <c r="F586" s="24"/>
      <c r="G586" s="24"/>
      <c r="H586" s="25"/>
      <c r="I586" s="24"/>
      <c r="J586" s="24"/>
      <c r="K586" s="24"/>
      <c r="L586" s="24"/>
      <c r="M586" s="24"/>
      <c r="N586" s="26"/>
    </row>
    <row r="587" spans="1:54" ht="5.15" customHeight="1" thickBot="1" x14ac:dyDescent="0.35">
      <c r="A587" s="23"/>
      <c r="B587" s="42"/>
      <c r="C587" s="42"/>
      <c r="D587" s="42"/>
      <c r="E587" s="42"/>
      <c r="F587" s="42"/>
      <c r="G587" s="42"/>
      <c r="H587" s="42"/>
      <c r="I587" s="42"/>
      <c r="J587" s="42"/>
      <c r="K587" s="42"/>
      <c r="L587" s="42"/>
      <c r="M587" s="42"/>
      <c r="N587" s="26"/>
    </row>
    <row r="588" spans="1:54" ht="20.149999999999999" customHeight="1" thickTop="1" x14ac:dyDescent="0.3">
      <c r="A588" s="23"/>
      <c r="B588" s="43" t="s">
        <v>17</v>
      </c>
      <c r="C588" s="42"/>
      <c r="D588" s="42"/>
      <c r="E588" s="42"/>
      <c r="F588" s="44">
        <f>F547</f>
        <v>0</v>
      </c>
      <c r="G588" s="45"/>
      <c r="H588" s="45"/>
      <c r="I588" s="46"/>
      <c r="J588" s="47"/>
      <c r="K588" s="48" t="s">
        <v>18</v>
      </c>
      <c r="L588" s="49"/>
      <c r="M588" s="50"/>
      <c r="N588" s="26"/>
    </row>
    <row r="589" spans="1:54" ht="20.149999999999999" customHeight="1" thickBot="1" x14ac:dyDescent="0.35">
      <c r="A589" s="23"/>
      <c r="B589" s="43" t="s">
        <v>19</v>
      </c>
      <c r="C589" s="42"/>
      <c r="D589" s="42"/>
      <c r="E589" s="42"/>
      <c r="F589" s="44">
        <f>F548</f>
        <v>0</v>
      </c>
      <c r="G589" s="45"/>
      <c r="H589" s="45"/>
      <c r="I589" s="46"/>
      <c r="J589" s="47"/>
      <c r="K589" s="51"/>
      <c r="L589" s="52"/>
      <c r="M589" s="53"/>
      <c r="N589" s="26"/>
    </row>
    <row r="590" spans="1:54" ht="10" customHeight="1" thickTop="1" x14ac:dyDescent="0.3">
      <c r="A590" s="23"/>
      <c r="B590" s="24"/>
      <c r="C590" s="24"/>
      <c r="D590" s="24"/>
      <c r="E590" s="24"/>
      <c r="F590" s="24"/>
      <c r="G590" s="24"/>
      <c r="H590" s="25"/>
      <c r="I590" s="24"/>
      <c r="J590" s="24"/>
      <c r="K590" s="24"/>
      <c r="L590" s="24"/>
      <c r="M590" s="24"/>
      <c r="N590" s="26"/>
    </row>
    <row r="591" spans="1:54" ht="20.149999999999999" customHeight="1" x14ac:dyDescent="0.3">
      <c r="A591" s="23"/>
      <c r="B591" s="54" t="str">
        <f>F1619</f>
        <v>1. I felt fully seen and heard.</v>
      </c>
      <c r="C591" s="54"/>
      <c r="D591" s="54"/>
      <c r="E591" s="54"/>
      <c r="F591" s="54"/>
      <c r="G591" s="54"/>
      <c r="H591" s="54"/>
      <c r="I591" s="54"/>
      <c r="J591" s="54"/>
      <c r="K591" s="55"/>
      <c r="L591" s="56"/>
      <c r="M591" s="57"/>
      <c r="N591" s="26"/>
    </row>
    <row r="592" spans="1:54" ht="5.15" customHeight="1" x14ac:dyDescent="0.3">
      <c r="A592" s="23"/>
      <c r="B592" s="24"/>
      <c r="C592" s="24"/>
      <c r="D592" s="24"/>
      <c r="E592" s="24"/>
      <c r="F592" s="24"/>
      <c r="G592" s="24"/>
      <c r="H592" s="25"/>
      <c r="I592" s="24"/>
      <c r="J592" s="24"/>
      <c r="K592" s="24"/>
      <c r="L592" s="24"/>
      <c r="M592" s="24"/>
      <c r="N592" s="26"/>
      <c r="BB592" s="58"/>
    </row>
    <row r="593" spans="1:54" ht="20.149999999999999" customHeight="1" x14ac:dyDescent="0.3">
      <c r="A593" s="23"/>
      <c r="B593" s="54" t="str">
        <f>F1620</f>
        <v>2. They faithfully responded to all of my expressions of pain or discomfort.</v>
      </c>
      <c r="C593" s="54"/>
      <c r="D593" s="54"/>
      <c r="E593" s="54"/>
      <c r="F593" s="54"/>
      <c r="G593" s="54"/>
      <c r="H593" s="54"/>
      <c r="I593" s="54"/>
      <c r="J593" s="54"/>
      <c r="K593" s="55"/>
      <c r="L593" s="56"/>
      <c r="M593" s="57"/>
      <c r="N593" s="26"/>
      <c r="BB593" s="58"/>
    </row>
    <row r="594" spans="1:54" ht="5.15" customHeight="1" x14ac:dyDescent="0.3">
      <c r="A594" s="23"/>
      <c r="B594" s="24"/>
      <c r="C594" s="24"/>
      <c r="D594" s="24"/>
      <c r="E594" s="24"/>
      <c r="F594" s="24"/>
      <c r="G594" s="24"/>
      <c r="H594" s="25"/>
      <c r="I594" s="24"/>
      <c r="J594" s="24"/>
      <c r="K594" s="24"/>
      <c r="L594" s="24"/>
      <c r="M594" s="24"/>
      <c r="N594" s="26"/>
      <c r="BB594" s="58"/>
    </row>
    <row r="595" spans="1:54" ht="20.149999999999999" customHeight="1" x14ac:dyDescent="0.3">
      <c r="A595" s="23"/>
      <c r="B595" s="54" t="str">
        <f>F1621</f>
        <v>3. They put my personal wellbeing ahead of their institutional processes.</v>
      </c>
      <c r="C595" s="54"/>
      <c r="D595" s="54"/>
      <c r="E595" s="54"/>
      <c r="F595" s="54"/>
      <c r="G595" s="54"/>
      <c r="H595" s="54"/>
      <c r="I595" s="54"/>
      <c r="J595" s="54"/>
      <c r="K595" s="55"/>
      <c r="L595" s="56"/>
      <c r="M595" s="57"/>
      <c r="N595" s="26"/>
      <c r="BB595" s="58"/>
    </row>
    <row r="596" spans="1:54" ht="5.15" customHeight="1" x14ac:dyDescent="0.3">
      <c r="A596" s="23"/>
      <c r="B596" s="24"/>
      <c r="C596" s="24"/>
      <c r="D596" s="24"/>
      <c r="E596" s="24"/>
      <c r="F596" s="24"/>
      <c r="G596" s="24"/>
      <c r="H596" s="25"/>
      <c r="I596" s="24"/>
      <c r="J596" s="24"/>
      <c r="K596" s="24"/>
      <c r="L596" s="24"/>
      <c r="M596" s="24"/>
      <c r="N596" s="26"/>
      <c r="BB596" s="58"/>
    </row>
    <row r="597" spans="1:54" ht="20.149999999999999" customHeight="1" x14ac:dyDescent="0.3">
      <c r="A597" s="23"/>
      <c r="B597" s="54" t="str">
        <f>F1622</f>
        <v>4. Their actions and expressions were devoid of any microaggressions.</v>
      </c>
      <c r="C597" s="54"/>
      <c r="D597" s="54"/>
      <c r="E597" s="54"/>
      <c r="F597" s="54"/>
      <c r="G597" s="54"/>
      <c r="H597" s="54"/>
      <c r="I597" s="54"/>
      <c r="J597" s="54"/>
      <c r="K597" s="55"/>
      <c r="L597" s="56"/>
      <c r="M597" s="57"/>
      <c r="N597" s="26"/>
    </row>
    <row r="598" spans="1:54" ht="5.15" customHeight="1" x14ac:dyDescent="0.3">
      <c r="A598" s="23"/>
      <c r="B598" s="24"/>
      <c r="C598" s="24"/>
      <c r="D598" s="24"/>
      <c r="E598" s="24"/>
      <c r="F598" s="24"/>
      <c r="G598" s="24"/>
      <c r="H598" s="25"/>
      <c r="I598" s="24"/>
      <c r="J598" s="24"/>
      <c r="K598" s="24"/>
      <c r="L598" s="24"/>
      <c r="M598" s="24"/>
      <c r="N598" s="26"/>
    </row>
    <row r="599" spans="1:54" ht="20.149999999999999" customHeight="1" x14ac:dyDescent="0.3">
      <c r="A599" s="23"/>
      <c r="B599" s="54" t="str">
        <f>F1623</f>
        <v>5. They asked me how they could be more culturally sensitive.</v>
      </c>
      <c r="C599" s="54"/>
      <c r="D599" s="54"/>
      <c r="E599" s="54"/>
      <c r="F599" s="54"/>
      <c r="G599" s="54"/>
      <c r="H599" s="54"/>
      <c r="I599" s="54"/>
      <c r="J599" s="54"/>
      <c r="K599" s="55"/>
      <c r="L599" s="56"/>
      <c r="M599" s="57"/>
      <c r="N599" s="26"/>
    </row>
    <row r="600" spans="1:54" ht="5.15" customHeight="1" x14ac:dyDescent="0.3">
      <c r="A600" s="23"/>
      <c r="B600" s="24"/>
      <c r="C600" s="24"/>
      <c r="D600" s="24"/>
      <c r="E600" s="24"/>
      <c r="F600" s="24"/>
      <c r="G600" s="24"/>
      <c r="H600" s="25"/>
      <c r="I600" s="24"/>
      <c r="J600" s="24"/>
      <c r="K600" s="24"/>
      <c r="L600" s="24"/>
      <c r="M600" s="24"/>
      <c r="N600" s="26"/>
    </row>
    <row r="601" spans="1:54" ht="20.149999999999999" customHeight="1" x14ac:dyDescent="0.3">
      <c r="A601" s="23"/>
      <c r="B601" s="54" t="str">
        <f>F1624</f>
        <v>6. They did not exploit my vulnerability to their professional authority.</v>
      </c>
      <c r="C601" s="54"/>
      <c r="D601" s="54"/>
      <c r="E601" s="54"/>
      <c r="F601" s="54"/>
      <c r="G601" s="54"/>
      <c r="H601" s="54"/>
      <c r="I601" s="54"/>
      <c r="J601" s="54"/>
      <c r="K601" s="55"/>
      <c r="L601" s="56"/>
      <c r="M601" s="57"/>
      <c r="N601" s="26"/>
    </row>
    <row r="602" spans="1:54" ht="5.15" customHeight="1" x14ac:dyDescent="0.3">
      <c r="A602" s="23"/>
      <c r="B602" s="59"/>
      <c r="C602" s="59"/>
      <c r="D602" s="59"/>
      <c r="E602" s="59"/>
      <c r="F602" s="59"/>
      <c r="G602" s="59"/>
      <c r="H602" s="59"/>
      <c r="I602" s="59"/>
      <c r="J602" s="59"/>
      <c r="K602" s="59"/>
      <c r="L602" s="59"/>
      <c r="M602" s="59"/>
      <c r="N602" s="26"/>
    </row>
    <row r="603" spans="1:54" ht="20.149999999999999" customHeight="1" x14ac:dyDescent="0.3">
      <c r="A603" s="23"/>
      <c r="B603" s="54" t="str">
        <f>F1625</f>
        <v>7. I never had to give up my autonomy to fit their processes.</v>
      </c>
      <c r="C603" s="54"/>
      <c r="D603" s="54"/>
      <c r="E603" s="54"/>
      <c r="F603" s="54"/>
      <c r="G603" s="54"/>
      <c r="H603" s="54"/>
      <c r="I603" s="54"/>
      <c r="J603" s="54"/>
      <c r="K603" s="55"/>
      <c r="L603" s="56"/>
      <c r="M603" s="57"/>
      <c r="N603" s="26"/>
    </row>
    <row r="604" spans="1:54" ht="5.15" customHeight="1" x14ac:dyDescent="0.3">
      <c r="A604" s="23"/>
      <c r="B604" s="59"/>
      <c r="C604" s="59"/>
      <c r="D604" s="59"/>
      <c r="E604" s="59"/>
      <c r="F604" s="59"/>
      <c r="G604" s="59"/>
      <c r="H604" s="59"/>
      <c r="I604" s="59"/>
      <c r="J604" s="59"/>
      <c r="K604" s="59"/>
      <c r="L604" s="59"/>
      <c r="M604" s="59"/>
      <c r="N604" s="26"/>
    </row>
    <row r="605" spans="1:54" ht="20.149999999999999" customHeight="1" x14ac:dyDescent="0.3">
      <c r="A605" s="23"/>
      <c r="B605" s="54" t="str">
        <f>F1626</f>
        <v>8. Staff appeared to be culturally diverse.</v>
      </c>
      <c r="C605" s="54"/>
      <c r="D605" s="54"/>
      <c r="E605" s="54"/>
      <c r="F605" s="54"/>
      <c r="G605" s="54"/>
      <c r="H605" s="54"/>
      <c r="I605" s="54"/>
      <c r="J605" s="54"/>
      <c r="K605" s="55"/>
      <c r="L605" s="56"/>
      <c r="M605" s="57"/>
      <c r="N605" s="26"/>
    </row>
    <row r="606" spans="1:54" ht="5.15" customHeight="1" x14ac:dyDescent="0.3">
      <c r="A606" s="23"/>
      <c r="B606" s="59"/>
      <c r="C606" s="59"/>
      <c r="D606" s="59"/>
      <c r="E606" s="59"/>
      <c r="F606" s="59"/>
      <c r="G606" s="59"/>
      <c r="H606" s="59"/>
      <c r="I606" s="59"/>
      <c r="J606" s="59"/>
      <c r="K606" s="59"/>
      <c r="L606" s="59"/>
      <c r="M606" s="59"/>
      <c r="N606" s="26"/>
    </row>
    <row r="607" spans="1:54" ht="20.149999999999999" customHeight="1" x14ac:dyDescent="0.3">
      <c r="A607" s="23"/>
      <c r="B607" s="54" t="str">
        <f>F1627</f>
        <v>9. They effectively accommodated my linguistic barrier.</v>
      </c>
      <c r="C607" s="54"/>
      <c r="D607" s="54"/>
      <c r="E607" s="54"/>
      <c r="F607" s="54"/>
      <c r="G607" s="54"/>
      <c r="H607" s="54"/>
      <c r="I607" s="54"/>
      <c r="J607" s="54"/>
      <c r="K607" s="55"/>
      <c r="L607" s="56"/>
      <c r="M607" s="57"/>
      <c r="N607" s="26"/>
    </row>
    <row r="608" spans="1:54" ht="5.15" customHeight="1" x14ac:dyDescent="0.3">
      <c r="A608" s="23"/>
      <c r="B608" s="59"/>
      <c r="C608" s="59"/>
      <c r="D608" s="59"/>
      <c r="E608" s="59"/>
      <c r="F608" s="59"/>
      <c r="G608" s="59"/>
      <c r="H608" s="59"/>
      <c r="I608" s="59"/>
      <c r="J608" s="59"/>
      <c r="K608" s="59"/>
      <c r="L608" s="59"/>
      <c r="M608" s="59"/>
      <c r="N608" s="26"/>
    </row>
    <row r="609" spans="1:14" ht="20.149999999999999" customHeight="1" x14ac:dyDescent="0.3">
      <c r="A609" s="23"/>
      <c r="B609" s="54" t="str">
        <f>F1628</f>
        <v>10. I was offered billing options appropriate to my cultural values.</v>
      </c>
      <c r="C609" s="54"/>
      <c r="D609" s="54"/>
      <c r="E609" s="54"/>
      <c r="F609" s="54"/>
      <c r="G609" s="54"/>
      <c r="H609" s="54"/>
      <c r="I609" s="54"/>
      <c r="J609" s="54"/>
      <c r="K609" s="55"/>
      <c r="L609" s="56"/>
      <c r="M609" s="57"/>
      <c r="N609" s="26"/>
    </row>
    <row r="610" spans="1:14" ht="10" customHeight="1" x14ac:dyDescent="0.3">
      <c r="A610" s="23"/>
      <c r="B610" s="59"/>
      <c r="C610" s="59"/>
      <c r="D610" s="59"/>
      <c r="E610" s="59"/>
      <c r="F610" s="59"/>
      <c r="G610" s="59"/>
      <c r="H610" s="59"/>
      <c r="I610" s="59"/>
      <c r="J610" s="59"/>
      <c r="K610" s="59"/>
      <c r="L610" s="59"/>
      <c r="M610" s="59"/>
      <c r="N610" s="26"/>
    </row>
    <row r="611" spans="1:14" ht="15" customHeight="1" x14ac:dyDescent="0.3">
      <c r="A611" s="23"/>
      <c r="B611" s="60" t="str">
        <f>B1632</f>
        <v/>
      </c>
      <c r="C611" s="60"/>
      <c r="D611" s="60"/>
      <c r="E611" s="60"/>
      <c r="F611" s="60"/>
      <c r="G611" s="60"/>
      <c r="H611" s="60"/>
      <c r="I611" s="60"/>
      <c r="J611" s="60"/>
      <c r="K611" s="60"/>
      <c r="L611" s="60"/>
      <c r="M611" s="60"/>
      <c r="N611" s="26"/>
    </row>
    <row r="612" spans="1:14" ht="10" customHeight="1" x14ac:dyDescent="0.3">
      <c r="A612" s="23"/>
      <c r="B612" s="61"/>
      <c r="C612" s="62"/>
      <c r="D612" s="62"/>
      <c r="E612" s="62"/>
      <c r="F612" s="62"/>
      <c r="G612" s="62"/>
      <c r="H612" s="62"/>
      <c r="I612" s="62"/>
      <c r="J612" s="62"/>
      <c r="K612" s="62"/>
      <c r="L612" s="62"/>
      <c r="M612" s="63"/>
      <c r="N612" s="26"/>
    </row>
    <row r="613" spans="1:14" ht="20" customHeight="1" x14ac:dyDescent="0.3">
      <c r="A613" s="23"/>
      <c r="B613" s="76" t="str">
        <f>C1636</f>
        <v xml:space="preserve">We provide this helpful feedback to you, the recipient, to improve your cultural competency. </v>
      </c>
      <c r="C613" s="77"/>
      <c r="D613" s="77"/>
      <c r="E613" s="77"/>
      <c r="F613" s="77"/>
      <c r="G613" s="77"/>
      <c r="H613" s="77"/>
      <c r="I613" s="77"/>
      <c r="J613" s="77"/>
      <c r="K613" s="77"/>
      <c r="L613" s="77"/>
      <c r="M613" s="78"/>
      <c r="N613" s="26"/>
    </row>
    <row r="614" spans="1:14" ht="20" customHeight="1" x14ac:dyDescent="0.3">
      <c r="A614" s="23"/>
      <c r="B614" s="79" t="s">
        <v>21</v>
      </c>
      <c r="C614" s="80"/>
      <c r="D614" s="80"/>
      <c r="E614" s="80"/>
      <c r="F614" s="80"/>
      <c r="G614" s="80"/>
      <c r="H614" s="80"/>
      <c r="I614" s="80"/>
      <c r="J614" s="80"/>
      <c r="K614" s="80"/>
      <c r="L614" s="80"/>
      <c r="M614" s="81"/>
      <c r="N614" s="26"/>
    </row>
    <row r="615" spans="1:14" ht="20" customHeight="1" thickBot="1" x14ac:dyDescent="0.35">
      <c r="A615" s="23"/>
      <c r="B615" s="79" t="s">
        <v>22</v>
      </c>
      <c r="C615" s="80"/>
      <c r="D615" s="80"/>
      <c r="E615" s="80"/>
      <c r="F615" s="80"/>
      <c r="G615" s="80"/>
      <c r="H615" s="80"/>
      <c r="I615" s="80"/>
      <c r="J615" s="80"/>
      <c r="K615" s="80"/>
      <c r="L615" s="80"/>
      <c r="M615" s="81"/>
      <c r="N615" s="26"/>
    </row>
    <row r="616" spans="1:14" ht="30" customHeight="1" thickTop="1" x14ac:dyDescent="0.3">
      <c r="A616" s="23"/>
      <c r="B616" s="82" t="s">
        <v>23</v>
      </c>
      <c r="C616" s="83"/>
      <c r="D616" s="83"/>
      <c r="E616" s="84" t="s">
        <v>24</v>
      </c>
      <c r="F616" s="85"/>
      <c r="G616" s="85"/>
      <c r="H616" s="86"/>
      <c r="I616" s="87" t="s">
        <v>25</v>
      </c>
      <c r="J616" s="88"/>
      <c r="K616" s="88"/>
      <c r="L616" s="88"/>
      <c r="M616" s="89"/>
      <c r="N616" s="26"/>
    </row>
    <row r="617" spans="1:14" ht="55" customHeight="1" thickBot="1" x14ac:dyDescent="0.35">
      <c r="A617" s="23"/>
      <c r="B617" s="90"/>
      <c r="C617" s="24"/>
      <c r="D617" s="24"/>
      <c r="E617" s="91" t="s">
        <v>26</v>
      </c>
      <c r="F617" s="92"/>
      <c r="G617" s="92"/>
      <c r="H617" s="93"/>
      <c r="I617" s="94" t="s">
        <v>27</v>
      </c>
      <c r="J617" s="95"/>
      <c r="K617" s="95"/>
      <c r="L617" s="95"/>
      <c r="M617" s="96"/>
      <c r="N617" s="26"/>
    </row>
    <row r="618" spans="1:14" ht="10" customHeight="1" thickTop="1" x14ac:dyDescent="0.3">
      <c r="A618" s="23"/>
      <c r="B618" s="90"/>
      <c r="C618" s="24"/>
      <c r="D618" s="24"/>
      <c r="E618" s="24"/>
      <c r="F618" s="24"/>
      <c r="G618" s="24"/>
      <c r="H618" s="24"/>
      <c r="I618" s="24"/>
      <c r="J618" s="24"/>
      <c r="K618" s="24"/>
      <c r="L618" s="24"/>
      <c r="M618" s="97"/>
      <c r="N618" s="26"/>
    </row>
    <row r="619" spans="1:14" ht="20.149999999999999" customHeight="1" x14ac:dyDescent="0.3">
      <c r="A619" s="23"/>
      <c r="B619" s="70"/>
      <c r="C619" s="59"/>
      <c r="D619" s="59"/>
      <c r="E619" s="98"/>
      <c r="F619" s="99"/>
      <c r="G619" s="99"/>
      <c r="H619" s="99"/>
      <c r="I619" s="99"/>
      <c r="J619" s="99"/>
      <c r="K619" s="99"/>
      <c r="L619" s="100"/>
      <c r="M619" s="72"/>
      <c r="N619" s="26"/>
    </row>
    <row r="620" spans="1:14" ht="10" customHeight="1" x14ac:dyDescent="0.3">
      <c r="A620" s="23"/>
      <c r="B620" s="70"/>
      <c r="C620" s="59"/>
      <c r="D620" s="59"/>
      <c r="E620" s="59"/>
      <c r="F620" s="59"/>
      <c r="G620" s="59"/>
      <c r="H620" s="59"/>
      <c r="I620" s="59"/>
      <c r="J620" s="59"/>
      <c r="K620" s="59"/>
      <c r="L620" s="59"/>
      <c r="M620" s="72"/>
      <c r="N620" s="26"/>
    </row>
    <row r="621" spans="1:14" ht="65.150000000000006" customHeight="1" x14ac:dyDescent="0.3">
      <c r="A621" s="23"/>
      <c r="B621" s="79" t="str">
        <f>C1646</f>
        <v>Select one of these two services, Standard or Competitive Competence, to best improve your efficacy serving diverse patients. We can then offer a testimonial of your improved responsiveness to diverse clients.</v>
      </c>
      <c r="C621" s="80"/>
      <c r="D621" s="80"/>
      <c r="E621" s="80"/>
      <c r="F621" s="80"/>
      <c r="G621" s="80"/>
      <c r="H621" s="80"/>
      <c r="I621" s="80"/>
      <c r="J621" s="80"/>
      <c r="K621" s="80"/>
      <c r="L621" s="80"/>
      <c r="M621" s="81"/>
      <c r="N621" s="26"/>
    </row>
    <row r="622" spans="1:14" ht="45" customHeight="1" x14ac:dyDescent="0.3">
      <c r="A622" s="23"/>
      <c r="B622" s="73"/>
      <c r="C622" s="74"/>
      <c r="D622" s="74"/>
      <c r="E622" s="74"/>
      <c r="F622" s="74"/>
      <c r="G622" s="74"/>
      <c r="H622" s="74"/>
      <c r="I622" s="74"/>
      <c r="J622" s="74"/>
      <c r="K622" s="74"/>
      <c r="L622" s="74"/>
      <c r="M622" s="75"/>
      <c r="N622" s="26"/>
    </row>
    <row r="623" spans="1:14" ht="5.15" customHeight="1" x14ac:dyDescent="0.3">
      <c r="A623" s="23"/>
      <c r="B623" s="59"/>
      <c r="C623" s="59"/>
      <c r="D623" s="59"/>
      <c r="E623" s="59"/>
      <c r="F623" s="59"/>
      <c r="G623" s="59"/>
      <c r="H623" s="59"/>
      <c r="I623" s="59"/>
      <c r="J623" s="59"/>
      <c r="K623" s="59"/>
      <c r="L623" s="59"/>
      <c r="M623" s="59"/>
      <c r="N623" s="26"/>
    </row>
    <row r="624" spans="1:14" ht="5.15" customHeight="1" x14ac:dyDescent="0.3">
      <c r="A624" s="36"/>
      <c r="B624" s="37"/>
      <c r="C624" s="37"/>
      <c r="D624" s="37"/>
      <c r="E624" s="37"/>
      <c r="F624" s="37"/>
      <c r="G624" s="37"/>
      <c r="H624" s="37"/>
      <c r="I624" s="37"/>
      <c r="J624" s="37"/>
      <c r="K624" s="37"/>
      <c r="L624" s="37"/>
      <c r="M624" s="37"/>
      <c r="N624" s="38"/>
    </row>
    <row r="625" spans="1:54" ht="55" customHeight="1" x14ac:dyDescent="0.3">
      <c r="A625" s="19" t="s">
        <v>6</v>
      </c>
      <c r="B625" s="101" t="s">
        <v>40</v>
      </c>
      <c r="C625" s="101"/>
      <c r="D625" s="101"/>
      <c r="E625" s="101"/>
      <c r="F625" s="40"/>
      <c r="G625" s="40"/>
      <c r="H625" s="40"/>
      <c r="I625" s="40"/>
      <c r="J625" s="41"/>
      <c r="K625" s="41"/>
      <c r="L625" s="41"/>
      <c r="M625" s="41"/>
      <c r="N625" s="21" t="s">
        <v>8</v>
      </c>
    </row>
    <row r="626" spans="1:54" ht="5.15" customHeight="1" x14ac:dyDescent="0.3">
      <c r="A626" s="15"/>
      <c r="B626" s="16"/>
      <c r="C626" s="16"/>
      <c r="D626" s="16"/>
      <c r="E626" s="16"/>
      <c r="F626" s="16"/>
      <c r="G626" s="16"/>
      <c r="H626" s="17"/>
      <c r="I626" s="16"/>
      <c r="J626" s="16"/>
      <c r="K626" s="16"/>
      <c r="L626" s="16"/>
      <c r="M626" s="16"/>
      <c r="N626" s="18"/>
    </row>
    <row r="627" spans="1:54" ht="5.15" customHeight="1" x14ac:dyDescent="0.3">
      <c r="A627" s="23"/>
      <c r="B627" s="24"/>
      <c r="C627" s="24"/>
      <c r="D627" s="24"/>
      <c r="E627" s="24"/>
      <c r="F627" s="24"/>
      <c r="G627" s="24"/>
      <c r="H627" s="25"/>
      <c r="I627" s="24"/>
      <c r="J627" s="24"/>
      <c r="K627" s="24"/>
      <c r="L627" s="24"/>
      <c r="M627" s="24"/>
      <c r="N627" s="26"/>
    </row>
    <row r="628" spans="1:54" ht="5.15" customHeight="1" thickBot="1" x14ac:dyDescent="0.35">
      <c r="A628" s="23"/>
      <c r="B628" s="42"/>
      <c r="C628" s="42"/>
      <c r="D628" s="42"/>
      <c r="E628" s="42"/>
      <c r="F628" s="42"/>
      <c r="G628" s="42"/>
      <c r="H628" s="42"/>
      <c r="I628" s="42"/>
      <c r="J628" s="42"/>
      <c r="K628" s="42"/>
      <c r="L628" s="42"/>
      <c r="M628" s="42"/>
      <c r="N628" s="26"/>
    </row>
    <row r="629" spans="1:54" ht="20.149999999999999" customHeight="1" thickTop="1" x14ac:dyDescent="0.3">
      <c r="A629" s="23"/>
      <c r="B629" s="43" t="s">
        <v>17</v>
      </c>
      <c r="C629" s="42"/>
      <c r="D629" s="42"/>
      <c r="E629" s="42"/>
      <c r="F629" s="44">
        <f>F588</f>
        <v>0</v>
      </c>
      <c r="G629" s="45"/>
      <c r="H629" s="45"/>
      <c r="I629" s="46"/>
      <c r="J629" s="47"/>
      <c r="K629" s="48" t="s">
        <v>18</v>
      </c>
      <c r="L629" s="49"/>
      <c r="M629" s="50"/>
      <c r="N629" s="26"/>
    </row>
    <row r="630" spans="1:54" ht="20.149999999999999" customHeight="1" thickBot="1" x14ac:dyDescent="0.35">
      <c r="A630" s="23"/>
      <c r="B630" s="43" t="s">
        <v>19</v>
      </c>
      <c r="C630" s="42"/>
      <c r="D630" s="42"/>
      <c r="E630" s="42"/>
      <c r="F630" s="44">
        <f>F589</f>
        <v>0</v>
      </c>
      <c r="G630" s="45"/>
      <c r="H630" s="45"/>
      <c r="I630" s="46"/>
      <c r="J630" s="47"/>
      <c r="K630" s="51"/>
      <c r="L630" s="52"/>
      <c r="M630" s="53"/>
      <c r="N630" s="26"/>
    </row>
    <row r="631" spans="1:54" ht="10" customHeight="1" thickTop="1" x14ac:dyDescent="0.3">
      <c r="A631" s="23"/>
      <c r="B631" s="24"/>
      <c r="C631" s="24"/>
      <c r="D631" s="24"/>
      <c r="E631" s="24"/>
      <c r="F631" s="24"/>
      <c r="G631" s="24"/>
      <c r="H631" s="25"/>
      <c r="I631" s="24"/>
      <c r="J631" s="24"/>
      <c r="K631" s="24"/>
      <c r="L631" s="24"/>
      <c r="M631" s="24"/>
      <c r="N631" s="26"/>
    </row>
    <row r="632" spans="1:54" ht="20.149999999999999" customHeight="1" x14ac:dyDescent="0.3">
      <c r="A632" s="23"/>
      <c r="B632" s="54" t="str">
        <f>F1656</f>
        <v>1. I felt fully seen and heard.</v>
      </c>
      <c r="C632" s="54"/>
      <c r="D632" s="54"/>
      <c r="E632" s="54"/>
      <c r="F632" s="54"/>
      <c r="G632" s="54"/>
      <c r="H632" s="54"/>
      <c r="I632" s="54"/>
      <c r="J632" s="54"/>
      <c r="K632" s="55"/>
      <c r="L632" s="56"/>
      <c r="M632" s="57"/>
      <c r="N632" s="26"/>
    </row>
    <row r="633" spans="1:54" ht="5.15" customHeight="1" x14ac:dyDescent="0.3">
      <c r="A633" s="23"/>
      <c r="B633" s="24"/>
      <c r="C633" s="24"/>
      <c r="D633" s="24"/>
      <c r="E633" s="24"/>
      <c r="F633" s="24"/>
      <c r="G633" s="24"/>
      <c r="H633" s="25"/>
      <c r="I633" s="24"/>
      <c r="J633" s="24"/>
      <c r="K633" s="24"/>
      <c r="L633" s="24"/>
      <c r="M633" s="24"/>
      <c r="N633" s="26"/>
      <c r="BB633" s="58"/>
    </row>
    <row r="634" spans="1:54" ht="20.149999999999999" customHeight="1" x14ac:dyDescent="0.3">
      <c r="A634" s="23"/>
      <c r="B634" s="54" t="str">
        <f>F1657</f>
        <v>2. They faithfully responded to all of my expressions of pain or discomfort.</v>
      </c>
      <c r="C634" s="54"/>
      <c r="D634" s="54"/>
      <c r="E634" s="54"/>
      <c r="F634" s="54"/>
      <c r="G634" s="54"/>
      <c r="H634" s="54"/>
      <c r="I634" s="54"/>
      <c r="J634" s="54"/>
      <c r="K634" s="55"/>
      <c r="L634" s="56"/>
      <c r="M634" s="57"/>
      <c r="N634" s="26"/>
      <c r="BB634" s="58"/>
    </row>
    <row r="635" spans="1:54" ht="5.15" customHeight="1" x14ac:dyDescent="0.3">
      <c r="A635" s="23"/>
      <c r="B635" s="24"/>
      <c r="C635" s="24"/>
      <c r="D635" s="24"/>
      <c r="E635" s="24"/>
      <c r="F635" s="24"/>
      <c r="G635" s="24"/>
      <c r="H635" s="25"/>
      <c r="I635" s="24"/>
      <c r="J635" s="24"/>
      <c r="K635" s="24"/>
      <c r="L635" s="24"/>
      <c r="M635" s="24"/>
      <c r="N635" s="26"/>
      <c r="BB635" s="58"/>
    </row>
    <row r="636" spans="1:54" ht="20.149999999999999" customHeight="1" x14ac:dyDescent="0.3">
      <c r="A636" s="23"/>
      <c r="B636" s="54" t="str">
        <f>F1658</f>
        <v>3. They put my personal wellbeing ahead of their institutional processes.</v>
      </c>
      <c r="C636" s="54"/>
      <c r="D636" s="54"/>
      <c r="E636" s="54"/>
      <c r="F636" s="54"/>
      <c r="G636" s="54"/>
      <c r="H636" s="54"/>
      <c r="I636" s="54"/>
      <c r="J636" s="54"/>
      <c r="K636" s="55"/>
      <c r="L636" s="56"/>
      <c r="M636" s="57"/>
      <c r="N636" s="26"/>
      <c r="BB636" s="58"/>
    </row>
    <row r="637" spans="1:54" ht="5.15" customHeight="1" x14ac:dyDescent="0.3">
      <c r="A637" s="23"/>
      <c r="B637" s="24"/>
      <c r="C637" s="24"/>
      <c r="D637" s="24"/>
      <c r="E637" s="24"/>
      <c r="F637" s="24"/>
      <c r="G637" s="24"/>
      <c r="H637" s="25"/>
      <c r="I637" s="24"/>
      <c r="J637" s="24"/>
      <c r="K637" s="24"/>
      <c r="L637" s="24"/>
      <c r="M637" s="24"/>
      <c r="N637" s="26"/>
      <c r="BB637" s="58"/>
    </row>
    <row r="638" spans="1:54" ht="20.149999999999999" customHeight="1" x14ac:dyDescent="0.3">
      <c r="A638" s="23"/>
      <c r="B638" s="54" t="str">
        <f>F1659</f>
        <v>4. Their actions and expressions were devoid of any microaggressions.</v>
      </c>
      <c r="C638" s="54"/>
      <c r="D638" s="54"/>
      <c r="E638" s="54"/>
      <c r="F638" s="54"/>
      <c r="G638" s="54"/>
      <c r="H638" s="54"/>
      <c r="I638" s="54"/>
      <c r="J638" s="54"/>
      <c r="K638" s="55"/>
      <c r="L638" s="56"/>
      <c r="M638" s="57"/>
      <c r="N638" s="26"/>
    </row>
    <row r="639" spans="1:54" ht="5.15" customHeight="1" x14ac:dyDescent="0.3">
      <c r="A639" s="23"/>
      <c r="B639" s="24"/>
      <c r="C639" s="24"/>
      <c r="D639" s="24"/>
      <c r="E639" s="24"/>
      <c r="F639" s="24"/>
      <c r="G639" s="24"/>
      <c r="H639" s="25"/>
      <c r="I639" s="24"/>
      <c r="J639" s="24"/>
      <c r="K639" s="24"/>
      <c r="L639" s="24"/>
      <c r="M639" s="24"/>
      <c r="N639" s="26"/>
    </row>
    <row r="640" spans="1:54" ht="20.149999999999999" customHeight="1" x14ac:dyDescent="0.3">
      <c r="A640" s="23"/>
      <c r="B640" s="54" t="str">
        <f>F1660</f>
        <v>5. They asked me how they could be more culturally sensitive.</v>
      </c>
      <c r="C640" s="54"/>
      <c r="D640" s="54"/>
      <c r="E640" s="54"/>
      <c r="F640" s="54"/>
      <c r="G640" s="54"/>
      <c r="H640" s="54"/>
      <c r="I640" s="54"/>
      <c r="J640" s="54"/>
      <c r="K640" s="55"/>
      <c r="L640" s="56"/>
      <c r="M640" s="57"/>
      <c r="N640" s="26"/>
    </row>
    <row r="641" spans="1:14" ht="5.15" customHeight="1" x14ac:dyDescent="0.3">
      <c r="A641" s="23"/>
      <c r="B641" s="24"/>
      <c r="C641" s="24"/>
      <c r="D641" s="24"/>
      <c r="E641" s="24"/>
      <c r="F641" s="24"/>
      <c r="G641" s="24"/>
      <c r="H641" s="25"/>
      <c r="I641" s="24"/>
      <c r="J641" s="24"/>
      <c r="K641" s="24"/>
      <c r="L641" s="24"/>
      <c r="M641" s="24"/>
      <c r="N641" s="26"/>
    </row>
    <row r="642" spans="1:14" ht="20.149999999999999" customHeight="1" x14ac:dyDescent="0.3">
      <c r="A642" s="23"/>
      <c r="B642" s="54" t="str">
        <f>F1661</f>
        <v>6. They did not exploit my vulnerability to their professional authority.</v>
      </c>
      <c r="C642" s="54"/>
      <c r="D642" s="54"/>
      <c r="E642" s="54"/>
      <c r="F642" s="54"/>
      <c r="G642" s="54"/>
      <c r="H642" s="54"/>
      <c r="I642" s="54"/>
      <c r="J642" s="54"/>
      <c r="K642" s="55"/>
      <c r="L642" s="56"/>
      <c r="M642" s="57"/>
      <c r="N642" s="26"/>
    </row>
    <row r="643" spans="1:14" ht="5.15" customHeight="1" x14ac:dyDescent="0.3">
      <c r="A643" s="23"/>
      <c r="B643" s="59"/>
      <c r="C643" s="59"/>
      <c r="D643" s="59"/>
      <c r="E643" s="59"/>
      <c r="F643" s="59"/>
      <c r="G643" s="59"/>
      <c r="H643" s="59"/>
      <c r="I643" s="59"/>
      <c r="J643" s="59"/>
      <c r="K643" s="59"/>
      <c r="L643" s="59"/>
      <c r="M643" s="59"/>
      <c r="N643" s="26"/>
    </row>
    <row r="644" spans="1:14" ht="20.149999999999999" customHeight="1" x14ac:dyDescent="0.3">
      <c r="A644" s="23"/>
      <c r="B644" s="54" t="str">
        <f>F1662</f>
        <v>7. I never had to give up my autonomy to fit their processes.</v>
      </c>
      <c r="C644" s="54"/>
      <c r="D644" s="54"/>
      <c r="E644" s="54"/>
      <c r="F644" s="54"/>
      <c r="G644" s="54"/>
      <c r="H644" s="54"/>
      <c r="I644" s="54"/>
      <c r="J644" s="54"/>
      <c r="K644" s="55"/>
      <c r="L644" s="56"/>
      <c r="M644" s="57"/>
      <c r="N644" s="26"/>
    </row>
    <row r="645" spans="1:14" ht="5.15" customHeight="1" x14ac:dyDescent="0.3">
      <c r="A645" s="23"/>
      <c r="B645" s="59"/>
      <c r="C645" s="59"/>
      <c r="D645" s="59"/>
      <c r="E645" s="59"/>
      <c r="F645" s="59"/>
      <c r="G645" s="59"/>
      <c r="H645" s="59"/>
      <c r="I645" s="59"/>
      <c r="J645" s="59"/>
      <c r="K645" s="59"/>
      <c r="L645" s="59"/>
      <c r="M645" s="59"/>
      <c r="N645" s="26"/>
    </row>
    <row r="646" spans="1:14" ht="20.149999999999999" customHeight="1" x14ac:dyDescent="0.3">
      <c r="A646" s="23"/>
      <c r="B646" s="54" t="str">
        <f>F1663</f>
        <v>8. Staff appeared to be culturally diverse.</v>
      </c>
      <c r="C646" s="54"/>
      <c r="D646" s="54"/>
      <c r="E646" s="54"/>
      <c r="F646" s="54"/>
      <c r="G646" s="54"/>
      <c r="H646" s="54"/>
      <c r="I646" s="54"/>
      <c r="J646" s="54"/>
      <c r="K646" s="55"/>
      <c r="L646" s="56"/>
      <c r="M646" s="57"/>
      <c r="N646" s="26"/>
    </row>
    <row r="647" spans="1:14" ht="5.15" customHeight="1" x14ac:dyDescent="0.3">
      <c r="A647" s="23"/>
      <c r="B647" s="59"/>
      <c r="C647" s="59"/>
      <c r="D647" s="59"/>
      <c r="E647" s="59"/>
      <c r="F647" s="59"/>
      <c r="G647" s="59"/>
      <c r="H647" s="59"/>
      <c r="I647" s="59"/>
      <c r="J647" s="59"/>
      <c r="K647" s="59"/>
      <c r="L647" s="59"/>
      <c r="M647" s="59"/>
      <c r="N647" s="26"/>
    </row>
    <row r="648" spans="1:14" ht="20.149999999999999" customHeight="1" x14ac:dyDescent="0.3">
      <c r="A648" s="23"/>
      <c r="B648" s="54" t="str">
        <f>F1664</f>
        <v>9. They effectively accommodated my linguistic barrier.</v>
      </c>
      <c r="C648" s="54"/>
      <c r="D648" s="54"/>
      <c r="E648" s="54"/>
      <c r="F648" s="54"/>
      <c r="G648" s="54"/>
      <c r="H648" s="54"/>
      <c r="I648" s="54"/>
      <c r="J648" s="54"/>
      <c r="K648" s="55"/>
      <c r="L648" s="56"/>
      <c r="M648" s="57"/>
      <c r="N648" s="26"/>
    </row>
    <row r="649" spans="1:14" ht="5.15" customHeight="1" x14ac:dyDescent="0.3">
      <c r="A649" s="23"/>
      <c r="B649" s="59"/>
      <c r="C649" s="59"/>
      <c r="D649" s="59"/>
      <c r="E649" s="59"/>
      <c r="F649" s="59"/>
      <c r="G649" s="59"/>
      <c r="H649" s="59"/>
      <c r="I649" s="59"/>
      <c r="J649" s="59"/>
      <c r="K649" s="59"/>
      <c r="L649" s="59"/>
      <c r="M649" s="59"/>
      <c r="N649" s="26"/>
    </row>
    <row r="650" spans="1:14" ht="20.149999999999999" customHeight="1" x14ac:dyDescent="0.3">
      <c r="A650" s="23"/>
      <c r="B650" s="54" t="str">
        <f>F1665</f>
        <v>10. I was offered billing options appropriate to my cultural values.</v>
      </c>
      <c r="C650" s="54"/>
      <c r="D650" s="54"/>
      <c r="E650" s="54"/>
      <c r="F650" s="54"/>
      <c r="G650" s="54"/>
      <c r="H650" s="54"/>
      <c r="I650" s="54"/>
      <c r="J650" s="54"/>
      <c r="K650" s="55"/>
      <c r="L650" s="56"/>
      <c r="M650" s="57"/>
      <c r="N650" s="26"/>
    </row>
    <row r="651" spans="1:14" ht="10" customHeight="1" x14ac:dyDescent="0.3">
      <c r="A651" s="23"/>
      <c r="B651" s="59"/>
      <c r="C651" s="59"/>
      <c r="D651" s="59"/>
      <c r="E651" s="59"/>
      <c r="F651" s="59"/>
      <c r="G651" s="59"/>
      <c r="H651" s="59"/>
      <c r="I651" s="59"/>
      <c r="J651" s="59"/>
      <c r="K651" s="59"/>
      <c r="L651" s="59"/>
      <c r="M651" s="59"/>
      <c r="N651" s="26"/>
    </row>
    <row r="652" spans="1:14" ht="15" customHeight="1" x14ac:dyDescent="0.3">
      <c r="A652" s="23"/>
      <c r="B652" s="60" t="str">
        <f>B1669</f>
        <v/>
      </c>
      <c r="C652" s="60"/>
      <c r="D652" s="60"/>
      <c r="E652" s="60"/>
      <c r="F652" s="60"/>
      <c r="G652" s="60"/>
      <c r="H652" s="60"/>
      <c r="I652" s="60"/>
      <c r="J652" s="60"/>
      <c r="K652" s="60"/>
      <c r="L652" s="60"/>
      <c r="M652" s="60"/>
      <c r="N652" s="26"/>
    </row>
    <row r="653" spans="1:14" ht="10" customHeight="1" x14ac:dyDescent="0.3">
      <c r="A653" s="23"/>
      <c r="B653" s="61"/>
      <c r="C653" s="62"/>
      <c r="D653" s="62"/>
      <c r="E653" s="62"/>
      <c r="F653" s="62"/>
      <c r="G653" s="62"/>
      <c r="H653" s="62"/>
      <c r="I653" s="62"/>
      <c r="J653" s="62"/>
      <c r="K653" s="62"/>
      <c r="L653" s="62"/>
      <c r="M653" s="63"/>
      <c r="N653" s="26"/>
    </row>
    <row r="654" spans="1:14" ht="20" customHeight="1" x14ac:dyDescent="0.3">
      <c r="A654" s="23"/>
      <c r="B654" s="76" t="str">
        <f>C1673</f>
        <v xml:space="preserve">We provide this helpful feedback to you, the recipient, to improve your cultural competency. </v>
      </c>
      <c r="C654" s="77"/>
      <c r="D654" s="77"/>
      <c r="E654" s="77"/>
      <c r="F654" s="77"/>
      <c r="G654" s="77"/>
      <c r="H654" s="77"/>
      <c r="I654" s="77"/>
      <c r="J654" s="77"/>
      <c r="K654" s="77"/>
      <c r="L654" s="77"/>
      <c r="M654" s="78"/>
      <c r="N654" s="26"/>
    </row>
    <row r="655" spans="1:14" ht="20" customHeight="1" x14ac:dyDescent="0.3">
      <c r="A655" s="23"/>
      <c r="B655" s="79" t="s">
        <v>21</v>
      </c>
      <c r="C655" s="80"/>
      <c r="D655" s="80"/>
      <c r="E655" s="80"/>
      <c r="F655" s="80"/>
      <c r="G655" s="80"/>
      <c r="H655" s="80"/>
      <c r="I655" s="80"/>
      <c r="J655" s="80"/>
      <c r="K655" s="80"/>
      <c r="L655" s="80"/>
      <c r="M655" s="81"/>
      <c r="N655" s="26"/>
    </row>
    <row r="656" spans="1:14" ht="20" customHeight="1" thickBot="1" x14ac:dyDescent="0.35">
      <c r="A656" s="23"/>
      <c r="B656" s="79" t="s">
        <v>22</v>
      </c>
      <c r="C656" s="80"/>
      <c r="D656" s="80"/>
      <c r="E656" s="80"/>
      <c r="F656" s="80"/>
      <c r="G656" s="80"/>
      <c r="H656" s="80"/>
      <c r="I656" s="80"/>
      <c r="J656" s="80"/>
      <c r="K656" s="80"/>
      <c r="L656" s="80"/>
      <c r="M656" s="81"/>
      <c r="N656" s="26"/>
    </row>
    <row r="657" spans="1:14" ht="30" customHeight="1" thickTop="1" x14ac:dyDescent="0.3">
      <c r="A657" s="23"/>
      <c r="B657" s="82" t="s">
        <v>23</v>
      </c>
      <c r="C657" s="83"/>
      <c r="D657" s="83"/>
      <c r="E657" s="84" t="s">
        <v>24</v>
      </c>
      <c r="F657" s="85"/>
      <c r="G657" s="85"/>
      <c r="H657" s="86"/>
      <c r="I657" s="87" t="s">
        <v>25</v>
      </c>
      <c r="J657" s="88"/>
      <c r="K657" s="88"/>
      <c r="L657" s="88"/>
      <c r="M657" s="89"/>
      <c r="N657" s="26"/>
    </row>
    <row r="658" spans="1:14" ht="55" customHeight="1" thickBot="1" x14ac:dyDescent="0.35">
      <c r="A658" s="23"/>
      <c r="B658" s="90"/>
      <c r="C658" s="24"/>
      <c r="D658" s="24"/>
      <c r="E658" s="91" t="s">
        <v>26</v>
      </c>
      <c r="F658" s="92"/>
      <c r="G658" s="92"/>
      <c r="H658" s="93"/>
      <c r="I658" s="94" t="s">
        <v>27</v>
      </c>
      <c r="J658" s="95"/>
      <c r="K658" s="95"/>
      <c r="L658" s="95"/>
      <c r="M658" s="96"/>
      <c r="N658" s="26"/>
    </row>
    <row r="659" spans="1:14" ht="10" customHeight="1" thickTop="1" x14ac:dyDescent="0.3">
      <c r="A659" s="23"/>
      <c r="B659" s="90"/>
      <c r="C659" s="24"/>
      <c r="D659" s="24"/>
      <c r="E659" s="24"/>
      <c r="F659" s="24"/>
      <c r="G659" s="24"/>
      <c r="H659" s="24"/>
      <c r="I659" s="24"/>
      <c r="J659" s="24"/>
      <c r="K659" s="24"/>
      <c r="L659" s="24"/>
      <c r="M659" s="97"/>
      <c r="N659" s="26"/>
    </row>
    <row r="660" spans="1:14" ht="20.149999999999999" customHeight="1" x14ac:dyDescent="0.3">
      <c r="A660" s="23"/>
      <c r="B660" s="70"/>
      <c r="C660" s="59"/>
      <c r="D660" s="59"/>
      <c r="E660" s="98"/>
      <c r="F660" s="99"/>
      <c r="G660" s="99"/>
      <c r="H660" s="99"/>
      <c r="I660" s="99"/>
      <c r="J660" s="99"/>
      <c r="K660" s="99"/>
      <c r="L660" s="100"/>
      <c r="M660" s="72"/>
      <c r="N660" s="26"/>
    </row>
    <row r="661" spans="1:14" ht="10" customHeight="1" x14ac:dyDescent="0.3">
      <c r="A661" s="23"/>
      <c r="B661" s="70"/>
      <c r="C661" s="59"/>
      <c r="D661" s="59"/>
      <c r="E661" s="59"/>
      <c r="F661" s="59"/>
      <c r="G661" s="59"/>
      <c r="H661" s="59"/>
      <c r="I661" s="59"/>
      <c r="J661" s="59"/>
      <c r="K661" s="59"/>
      <c r="L661" s="59"/>
      <c r="M661" s="72"/>
      <c r="N661" s="26"/>
    </row>
    <row r="662" spans="1:14" ht="65.150000000000006" customHeight="1" x14ac:dyDescent="0.3">
      <c r="A662" s="23"/>
      <c r="B662" s="79" t="str">
        <f>C1683</f>
        <v>Select one of these two services, Standard or Competitive Competence, to best improve your efficacy serving diverse patients. We can then offer a testimonial of your improved responsiveness to diverse clients.</v>
      </c>
      <c r="C662" s="80"/>
      <c r="D662" s="80"/>
      <c r="E662" s="80"/>
      <c r="F662" s="80"/>
      <c r="G662" s="80"/>
      <c r="H662" s="80"/>
      <c r="I662" s="80"/>
      <c r="J662" s="80"/>
      <c r="K662" s="80"/>
      <c r="L662" s="80"/>
      <c r="M662" s="81"/>
      <c r="N662" s="26"/>
    </row>
    <row r="663" spans="1:14" ht="45" customHeight="1" x14ac:dyDescent="0.3">
      <c r="A663" s="23"/>
      <c r="B663" s="73"/>
      <c r="C663" s="74"/>
      <c r="D663" s="74"/>
      <c r="E663" s="74"/>
      <c r="F663" s="74"/>
      <c r="G663" s="74"/>
      <c r="H663" s="74"/>
      <c r="I663" s="74"/>
      <c r="J663" s="74"/>
      <c r="K663" s="74"/>
      <c r="L663" s="74"/>
      <c r="M663" s="75"/>
      <c r="N663" s="26"/>
    </row>
    <row r="664" spans="1:14" ht="5.15" customHeight="1" x14ac:dyDescent="0.3">
      <c r="A664" s="23"/>
      <c r="B664" s="59"/>
      <c r="C664" s="59"/>
      <c r="D664" s="59"/>
      <c r="E664" s="59"/>
      <c r="F664" s="59"/>
      <c r="G664" s="59"/>
      <c r="H664" s="59"/>
      <c r="I664" s="59"/>
      <c r="J664" s="59"/>
      <c r="K664" s="59"/>
      <c r="L664" s="59"/>
      <c r="M664" s="59"/>
      <c r="N664" s="26"/>
    </row>
    <row r="665" spans="1:14" ht="5.15" customHeight="1" x14ac:dyDescent="0.3">
      <c r="A665" s="36"/>
      <c r="B665" s="37"/>
      <c r="C665" s="37"/>
      <c r="D665" s="37"/>
      <c r="E665" s="37"/>
      <c r="F665" s="37"/>
      <c r="G665" s="37"/>
      <c r="H665" s="37"/>
      <c r="I665" s="37"/>
      <c r="J665" s="37"/>
      <c r="K665" s="37"/>
      <c r="L665" s="37"/>
      <c r="M665" s="37"/>
      <c r="N665" s="38"/>
    </row>
    <row r="666" spans="1:14" ht="55" customHeight="1" x14ac:dyDescent="0.3">
      <c r="A666" s="19" t="s">
        <v>6</v>
      </c>
      <c r="B666" s="101" t="s">
        <v>41</v>
      </c>
      <c r="C666" s="101"/>
      <c r="D666" s="101"/>
      <c r="E666" s="101"/>
      <c r="F666" s="40"/>
      <c r="G666" s="40"/>
      <c r="H666" s="40"/>
      <c r="I666" s="40"/>
      <c r="J666" s="41"/>
      <c r="K666" s="41"/>
      <c r="L666" s="41"/>
      <c r="M666" s="41"/>
      <c r="N666" s="21" t="s">
        <v>8</v>
      </c>
    </row>
    <row r="667" spans="1:14" ht="5.15" customHeight="1" x14ac:dyDescent="0.3">
      <c r="A667" s="15"/>
      <c r="B667" s="16"/>
      <c r="C667" s="16"/>
      <c r="D667" s="16"/>
      <c r="E667" s="16"/>
      <c r="F667" s="16"/>
      <c r="G667" s="16"/>
      <c r="H667" s="17"/>
      <c r="I667" s="16"/>
      <c r="J667" s="16"/>
      <c r="K667" s="16"/>
      <c r="L667" s="16"/>
      <c r="M667" s="16"/>
      <c r="N667" s="18"/>
    </row>
    <row r="668" spans="1:14" ht="5.15" customHeight="1" x14ac:dyDescent="0.3">
      <c r="A668" s="23"/>
      <c r="B668" s="24"/>
      <c r="C668" s="24"/>
      <c r="D668" s="24"/>
      <c r="E668" s="24"/>
      <c r="F668" s="24"/>
      <c r="G668" s="24"/>
      <c r="H668" s="25"/>
      <c r="I668" s="24"/>
      <c r="J668" s="24"/>
      <c r="K668" s="24"/>
      <c r="L668" s="24"/>
      <c r="M668" s="24"/>
      <c r="N668" s="26"/>
    </row>
    <row r="669" spans="1:14" ht="5.15" customHeight="1" thickBot="1" x14ac:dyDescent="0.35">
      <c r="A669" s="23"/>
      <c r="B669" s="42"/>
      <c r="C669" s="42"/>
      <c r="D669" s="42"/>
      <c r="E669" s="42"/>
      <c r="F669" s="42"/>
      <c r="G669" s="42"/>
      <c r="H669" s="42"/>
      <c r="I669" s="42"/>
      <c r="J669" s="42"/>
      <c r="K669" s="42"/>
      <c r="L669" s="42"/>
      <c r="M669" s="42"/>
      <c r="N669" s="26"/>
    </row>
    <row r="670" spans="1:14" ht="20.149999999999999" customHeight="1" thickTop="1" x14ac:dyDescent="0.3">
      <c r="A670" s="23"/>
      <c r="B670" s="43" t="s">
        <v>17</v>
      </c>
      <c r="C670" s="42"/>
      <c r="D670" s="42"/>
      <c r="E670" s="42"/>
      <c r="F670" s="44">
        <f>F629</f>
        <v>0</v>
      </c>
      <c r="G670" s="45"/>
      <c r="H670" s="45"/>
      <c r="I670" s="46"/>
      <c r="J670" s="47"/>
      <c r="K670" s="48" t="s">
        <v>18</v>
      </c>
      <c r="L670" s="49"/>
      <c r="M670" s="50"/>
      <c r="N670" s="26"/>
    </row>
    <row r="671" spans="1:14" ht="20.149999999999999" customHeight="1" thickBot="1" x14ac:dyDescent="0.35">
      <c r="A671" s="23"/>
      <c r="B671" s="43" t="s">
        <v>19</v>
      </c>
      <c r="C671" s="42"/>
      <c r="D671" s="42"/>
      <c r="E671" s="42"/>
      <c r="F671" s="44">
        <f>F630</f>
        <v>0</v>
      </c>
      <c r="G671" s="45"/>
      <c r="H671" s="45"/>
      <c r="I671" s="46"/>
      <c r="J671" s="47"/>
      <c r="K671" s="51"/>
      <c r="L671" s="52"/>
      <c r="M671" s="53"/>
      <c r="N671" s="26"/>
    </row>
    <row r="672" spans="1:14" ht="10" customHeight="1" thickTop="1" x14ac:dyDescent="0.3">
      <c r="A672" s="23"/>
      <c r="B672" s="24"/>
      <c r="C672" s="24"/>
      <c r="D672" s="24"/>
      <c r="E672" s="24"/>
      <c r="F672" s="24"/>
      <c r="G672" s="24"/>
      <c r="H672" s="25"/>
      <c r="I672" s="24"/>
      <c r="J672" s="24"/>
      <c r="K672" s="24"/>
      <c r="L672" s="24"/>
      <c r="M672" s="24"/>
      <c r="N672" s="26"/>
    </row>
    <row r="673" spans="1:54" ht="20.149999999999999" customHeight="1" x14ac:dyDescent="0.3">
      <c r="A673" s="23"/>
      <c r="B673" s="54" t="str">
        <f>F1693</f>
        <v>1. I felt fully seen and heard.</v>
      </c>
      <c r="C673" s="54"/>
      <c r="D673" s="54"/>
      <c r="E673" s="54"/>
      <c r="F673" s="54"/>
      <c r="G673" s="54"/>
      <c r="H673" s="54"/>
      <c r="I673" s="54"/>
      <c r="J673" s="54"/>
      <c r="K673" s="55"/>
      <c r="L673" s="56"/>
      <c r="M673" s="57"/>
      <c r="N673" s="26"/>
    </row>
    <row r="674" spans="1:54" ht="5.15" customHeight="1" x14ac:dyDescent="0.3">
      <c r="A674" s="23"/>
      <c r="B674" s="24"/>
      <c r="C674" s="24"/>
      <c r="D674" s="24"/>
      <c r="E674" s="24"/>
      <c r="F674" s="24"/>
      <c r="G674" s="24"/>
      <c r="H674" s="25"/>
      <c r="I674" s="24"/>
      <c r="J674" s="24"/>
      <c r="K674" s="24"/>
      <c r="L674" s="24"/>
      <c r="M674" s="24"/>
      <c r="N674" s="26"/>
      <c r="BB674" s="58"/>
    </row>
    <row r="675" spans="1:54" ht="20.149999999999999" customHeight="1" x14ac:dyDescent="0.3">
      <c r="A675" s="23"/>
      <c r="B675" s="54" t="str">
        <f>F1694</f>
        <v>2. They faithfully responded to all of my expressions of pain or discomfort.</v>
      </c>
      <c r="C675" s="54"/>
      <c r="D675" s="54"/>
      <c r="E675" s="54"/>
      <c r="F675" s="54"/>
      <c r="G675" s="54"/>
      <c r="H675" s="54"/>
      <c r="I675" s="54"/>
      <c r="J675" s="54"/>
      <c r="K675" s="55"/>
      <c r="L675" s="56"/>
      <c r="M675" s="57"/>
      <c r="N675" s="26"/>
      <c r="BB675" s="58"/>
    </row>
    <row r="676" spans="1:54" ht="5.15" customHeight="1" x14ac:dyDescent="0.3">
      <c r="A676" s="23"/>
      <c r="B676" s="24"/>
      <c r="C676" s="24"/>
      <c r="D676" s="24"/>
      <c r="E676" s="24"/>
      <c r="F676" s="24"/>
      <c r="G676" s="24"/>
      <c r="H676" s="25"/>
      <c r="I676" s="24"/>
      <c r="J676" s="24"/>
      <c r="K676" s="24"/>
      <c r="L676" s="24"/>
      <c r="M676" s="24"/>
      <c r="N676" s="26"/>
      <c r="BB676" s="58"/>
    </row>
    <row r="677" spans="1:54" ht="20.149999999999999" customHeight="1" x14ac:dyDescent="0.3">
      <c r="A677" s="23"/>
      <c r="B677" s="54" t="str">
        <f>F1695</f>
        <v>3. They put my personal wellbeing ahead of their institutional processes.</v>
      </c>
      <c r="C677" s="54"/>
      <c r="D677" s="54"/>
      <c r="E677" s="54"/>
      <c r="F677" s="54"/>
      <c r="G677" s="54"/>
      <c r="H677" s="54"/>
      <c r="I677" s="54"/>
      <c r="J677" s="54"/>
      <c r="K677" s="55"/>
      <c r="L677" s="56"/>
      <c r="M677" s="57"/>
      <c r="N677" s="26"/>
      <c r="BB677" s="58"/>
    </row>
    <row r="678" spans="1:54" ht="5.15" customHeight="1" x14ac:dyDescent="0.3">
      <c r="A678" s="23"/>
      <c r="B678" s="24"/>
      <c r="C678" s="24"/>
      <c r="D678" s="24"/>
      <c r="E678" s="24"/>
      <c r="F678" s="24"/>
      <c r="G678" s="24"/>
      <c r="H678" s="25"/>
      <c r="I678" s="24"/>
      <c r="J678" s="24"/>
      <c r="K678" s="24"/>
      <c r="L678" s="24"/>
      <c r="M678" s="24"/>
      <c r="N678" s="26"/>
      <c r="BB678" s="58"/>
    </row>
    <row r="679" spans="1:54" ht="20.149999999999999" customHeight="1" x14ac:dyDescent="0.3">
      <c r="A679" s="23"/>
      <c r="B679" s="54" t="str">
        <f>F1696</f>
        <v>4. Their actions and expressions were devoid of any microaggressions.</v>
      </c>
      <c r="C679" s="54"/>
      <c r="D679" s="54"/>
      <c r="E679" s="54"/>
      <c r="F679" s="54"/>
      <c r="G679" s="54"/>
      <c r="H679" s="54"/>
      <c r="I679" s="54"/>
      <c r="J679" s="54"/>
      <c r="K679" s="55"/>
      <c r="L679" s="56"/>
      <c r="M679" s="57"/>
      <c r="N679" s="26"/>
    </row>
    <row r="680" spans="1:54" ht="5.15" customHeight="1" x14ac:dyDescent="0.3">
      <c r="A680" s="23"/>
      <c r="B680" s="24"/>
      <c r="C680" s="24"/>
      <c r="D680" s="24"/>
      <c r="E680" s="24"/>
      <c r="F680" s="24"/>
      <c r="G680" s="24"/>
      <c r="H680" s="25"/>
      <c r="I680" s="24"/>
      <c r="J680" s="24"/>
      <c r="K680" s="24"/>
      <c r="L680" s="24"/>
      <c r="M680" s="24"/>
      <c r="N680" s="26"/>
    </row>
    <row r="681" spans="1:54" ht="20.149999999999999" customHeight="1" x14ac:dyDescent="0.3">
      <c r="A681" s="23"/>
      <c r="B681" s="54" t="str">
        <f>F1697</f>
        <v>5. They asked me how they could be more culturally sensitive.</v>
      </c>
      <c r="C681" s="54"/>
      <c r="D681" s="54"/>
      <c r="E681" s="54"/>
      <c r="F681" s="54"/>
      <c r="G681" s="54"/>
      <c r="H681" s="54"/>
      <c r="I681" s="54"/>
      <c r="J681" s="54"/>
      <c r="K681" s="55"/>
      <c r="L681" s="56"/>
      <c r="M681" s="57"/>
      <c r="N681" s="26"/>
    </row>
    <row r="682" spans="1:54" ht="5.15" customHeight="1" x14ac:dyDescent="0.3">
      <c r="A682" s="23"/>
      <c r="B682" s="24"/>
      <c r="C682" s="24"/>
      <c r="D682" s="24"/>
      <c r="E682" s="24"/>
      <c r="F682" s="24"/>
      <c r="G682" s="24"/>
      <c r="H682" s="25"/>
      <c r="I682" s="24"/>
      <c r="J682" s="24"/>
      <c r="K682" s="24"/>
      <c r="L682" s="24"/>
      <c r="M682" s="24"/>
      <c r="N682" s="26"/>
    </row>
    <row r="683" spans="1:54" ht="20.149999999999999" customHeight="1" x14ac:dyDescent="0.3">
      <c r="A683" s="23"/>
      <c r="B683" s="54" t="str">
        <f>F1698</f>
        <v>6. They did not exploit my vulnerability to their professional authority.</v>
      </c>
      <c r="C683" s="54"/>
      <c r="D683" s="54"/>
      <c r="E683" s="54"/>
      <c r="F683" s="54"/>
      <c r="G683" s="54"/>
      <c r="H683" s="54"/>
      <c r="I683" s="54"/>
      <c r="J683" s="54"/>
      <c r="K683" s="55"/>
      <c r="L683" s="56"/>
      <c r="M683" s="57"/>
      <c r="N683" s="26"/>
    </row>
    <row r="684" spans="1:54" ht="5.15" customHeight="1" x14ac:dyDescent="0.3">
      <c r="A684" s="23"/>
      <c r="B684" s="59"/>
      <c r="C684" s="59"/>
      <c r="D684" s="59"/>
      <c r="E684" s="59"/>
      <c r="F684" s="59"/>
      <c r="G684" s="59"/>
      <c r="H684" s="59"/>
      <c r="I684" s="59"/>
      <c r="J684" s="59"/>
      <c r="K684" s="59"/>
      <c r="L684" s="59"/>
      <c r="M684" s="59"/>
      <c r="N684" s="26"/>
    </row>
    <row r="685" spans="1:54" ht="20.149999999999999" customHeight="1" x14ac:dyDescent="0.3">
      <c r="A685" s="23"/>
      <c r="B685" s="54" t="str">
        <f>F1699</f>
        <v>7. I never had to give up my autonomy to fit their processes.</v>
      </c>
      <c r="C685" s="54"/>
      <c r="D685" s="54"/>
      <c r="E685" s="54"/>
      <c r="F685" s="54"/>
      <c r="G685" s="54"/>
      <c r="H685" s="54"/>
      <c r="I685" s="54"/>
      <c r="J685" s="54"/>
      <c r="K685" s="55"/>
      <c r="L685" s="56"/>
      <c r="M685" s="57"/>
      <c r="N685" s="26"/>
    </row>
    <row r="686" spans="1:54" ht="5.15" customHeight="1" x14ac:dyDescent="0.3">
      <c r="A686" s="23"/>
      <c r="B686" s="59"/>
      <c r="C686" s="59"/>
      <c r="D686" s="59"/>
      <c r="E686" s="59"/>
      <c r="F686" s="59"/>
      <c r="G686" s="59"/>
      <c r="H686" s="59"/>
      <c r="I686" s="59"/>
      <c r="J686" s="59"/>
      <c r="K686" s="59"/>
      <c r="L686" s="59"/>
      <c r="M686" s="59"/>
      <c r="N686" s="26"/>
    </row>
    <row r="687" spans="1:54" ht="20.149999999999999" customHeight="1" x14ac:dyDescent="0.3">
      <c r="A687" s="23"/>
      <c r="B687" s="54" t="str">
        <f>F1700</f>
        <v>8. Staff appeared to be culturally diverse.</v>
      </c>
      <c r="C687" s="54"/>
      <c r="D687" s="54"/>
      <c r="E687" s="54"/>
      <c r="F687" s="54"/>
      <c r="G687" s="54"/>
      <c r="H687" s="54"/>
      <c r="I687" s="54"/>
      <c r="J687" s="54"/>
      <c r="K687" s="55"/>
      <c r="L687" s="56"/>
      <c r="M687" s="57"/>
      <c r="N687" s="26"/>
    </row>
    <row r="688" spans="1:54" ht="5.15" customHeight="1" x14ac:dyDescent="0.3">
      <c r="A688" s="23"/>
      <c r="B688" s="59"/>
      <c r="C688" s="59"/>
      <c r="D688" s="59"/>
      <c r="E688" s="59"/>
      <c r="F688" s="59"/>
      <c r="G688" s="59"/>
      <c r="H688" s="59"/>
      <c r="I688" s="59"/>
      <c r="J688" s="59"/>
      <c r="K688" s="59"/>
      <c r="L688" s="59"/>
      <c r="M688" s="59"/>
      <c r="N688" s="26"/>
    </row>
    <row r="689" spans="1:14" ht="20.149999999999999" customHeight="1" x14ac:dyDescent="0.3">
      <c r="A689" s="23"/>
      <c r="B689" s="54" t="str">
        <f>F1701</f>
        <v>9. They effectively accommodated my linguistic barrier.</v>
      </c>
      <c r="C689" s="54"/>
      <c r="D689" s="54"/>
      <c r="E689" s="54"/>
      <c r="F689" s="54"/>
      <c r="G689" s="54"/>
      <c r="H689" s="54"/>
      <c r="I689" s="54"/>
      <c r="J689" s="54"/>
      <c r="K689" s="55"/>
      <c r="L689" s="56"/>
      <c r="M689" s="57"/>
      <c r="N689" s="26"/>
    </row>
    <row r="690" spans="1:14" ht="5.15" customHeight="1" x14ac:dyDescent="0.3">
      <c r="A690" s="23"/>
      <c r="B690" s="59"/>
      <c r="C690" s="59"/>
      <c r="D690" s="59"/>
      <c r="E690" s="59"/>
      <c r="F690" s="59"/>
      <c r="G690" s="59"/>
      <c r="H690" s="59"/>
      <c r="I690" s="59"/>
      <c r="J690" s="59"/>
      <c r="K690" s="59"/>
      <c r="L690" s="59"/>
      <c r="M690" s="59"/>
      <c r="N690" s="26"/>
    </row>
    <row r="691" spans="1:14" ht="20.149999999999999" customHeight="1" x14ac:dyDescent="0.3">
      <c r="A691" s="23"/>
      <c r="B691" s="54" t="str">
        <f>F1702</f>
        <v>10. I was offered billing options appropriate to my cultural values.</v>
      </c>
      <c r="C691" s="54"/>
      <c r="D691" s="54"/>
      <c r="E691" s="54"/>
      <c r="F691" s="54"/>
      <c r="G691" s="54"/>
      <c r="H691" s="54"/>
      <c r="I691" s="54"/>
      <c r="J691" s="54"/>
      <c r="K691" s="55"/>
      <c r="L691" s="56"/>
      <c r="M691" s="57"/>
      <c r="N691" s="26"/>
    </row>
    <row r="692" spans="1:14" ht="10" customHeight="1" x14ac:dyDescent="0.3">
      <c r="A692" s="23"/>
      <c r="B692" s="59"/>
      <c r="C692" s="59"/>
      <c r="D692" s="59"/>
      <c r="E692" s="59"/>
      <c r="F692" s="59"/>
      <c r="G692" s="59"/>
      <c r="H692" s="59"/>
      <c r="I692" s="59"/>
      <c r="J692" s="59"/>
      <c r="K692" s="59"/>
      <c r="L692" s="59"/>
      <c r="M692" s="59"/>
      <c r="N692" s="26"/>
    </row>
    <row r="693" spans="1:14" ht="15" customHeight="1" x14ac:dyDescent="0.3">
      <c r="A693" s="23"/>
      <c r="B693" s="60" t="str">
        <f>B1706</f>
        <v/>
      </c>
      <c r="C693" s="60"/>
      <c r="D693" s="60"/>
      <c r="E693" s="60"/>
      <c r="F693" s="60"/>
      <c r="G693" s="60"/>
      <c r="H693" s="60"/>
      <c r="I693" s="60"/>
      <c r="J693" s="60"/>
      <c r="K693" s="60"/>
      <c r="L693" s="60"/>
      <c r="M693" s="60"/>
      <c r="N693" s="26"/>
    </row>
    <row r="694" spans="1:14" ht="10" customHeight="1" x14ac:dyDescent="0.3">
      <c r="A694" s="23"/>
      <c r="B694" s="61"/>
      <c r="C694" s="62"/>
      <c r="D694" s="62"/>
      <c r="E694" s="62"/>
      <c r="F694" s="62"/>
      <c r="G694" s="62"/>
      <c r="H694" s="62"/>
      <c r="I694" s="62"/>
      <c r="J694" s="62"/>
      <c r="K694" s="62"/>
      <c r="L694" s="62"/>
      <c r="M694" s="63"/>
      <c r="N694" s="26"/>
    </row>
    <row r="695" spans="1:14" ht="20" customHeight="1" x14ac:dyDescent="0.3">
      <c r="A695" s="23"/>
      <c r="B695" s="76" t="str">
        <f>C1710</f>
        <v xml:space="preserve">We provide this helpful feedback to you, the recipient, to improve your cultural competency. </v>
      </c>
      <c r="C695" s="77"/>
      <c r="D695" s="77"/>
      <c r="E695" s="77"/>
      <c r="F695" s="77"/>
      <c r="G695" s="77"/>
      <c r="H695" s="77"/>
      <c r="I695" s="77"/>
      <c r="J695" s="77"/>
      <c r="K695" s="77"/>
      <c r="L695" s="77"/>
      <c r="M695" s="78"/>
      <c r="N695" s="26"/>
    </row>
    <row r="696" spans="1:14" ht="20" customHeight="1" x14ac:dyDescent="0.3">
      <c r="A696" s="23"/>
      <c r="B696" s="79" t="s">
        <v>21</v>
      </c>
      <c r="C696" s="80"/>
      <c r="D696" s="80"/>
      <c r="E696" s="80"/>
      <c r="F696" s="80"/>
      <c r="G696" s="80"/>
      <c r="H696" s="80"/>
      <c r="I696" s="80"/>
      <c r="J696" s="80"/>
      <c r="K696" s="80"/>
      <c r="L696" s="80"/>
      <c r="M696" s="81"/>
      <c r="N696" s="26"/>
    </row>
    <row r="697" spans="1:14" ht="20" customHeight="1" thickBot="1" x14ac:dyDescent="0.35">
      <c r="A697" s="23"/>
      <c r="B697" s="79" t="s">
        <v>22</v>
      </c>
      <c r="C697" s="80"/>
      <c r="D697" s="80"/>
      <c r="E697" s="80"/>
      <c r="F697" s="80"/>
      <c r="G697" s="80"/>
      <c r="H697" s="80"/>
      <c r="I697" s="80"/>
      <c r="J697" s="80"/>
      <c r="K697" s="80"/>
      <c r="L697" s="80"/>
      <c r="M697" s="81"/>
      <c r="N697" s="26"/>
    </row>
    <row r="698" spans="1:14" ht="30" customHeight="1" thickTop="1" x14ac:dyDescent="0.3">
      <c r="A698" s="23"/>
      <c r="B698" s="82" t="s">
        <v>23</v>
      </c>
      <c r="C698" s="83"/>
      <c r="D698" s="102"/>
      <c r="E698" s="84" t="s">
        <v>24</v>
      </c>
      <c r="F698" s="85"/>
      <c r="G698" s="85"/>
      <c r="H698" s="86"/>
      <c r="I698" s="87" t="s">
        <v>25</v>
      </c>
      <c r="J698" s="88"/>
      <c r="K698" s="88"/>
      <c r="L698" s="88"/>
      <c r="M698" s="89"/>
      <c r="N698" s="26"/>
    </row>
    <row r="699" spans="1:14" ht="55" customHeight="1" thickBot="1" x14ac:dyDescent="0.35">
      <c r="A699" s="23"/>
      <c r="B699" s="90"/>
      <c r="C699" s="24"/>
      <c r="D699" s="24"/>
      <c r="E699" s="91" t="s">
        <v>26</v>
      </c>
      <c r="F699" s="92"/>
      <c r="G699" s="92"/>
      <c r="H699" s="93"/>
      <c r="I699" s="94" t="s">
        <v>27</v>
      </c>
      <c r="J699" s="95"/>
      <c r="K699" s="95"/>
      <c r="L699" s="95"/>
      <c r="M699" s="96"/>
      <c r="N699" s="26"/>
    </row>
    <row r="700" spans="1:14" ht="10" customHeight="1" thickTop="1" x14ac:dyDescent="0.3">
      <c r="A700" s="23"/>
      <c r="B700" s="90"/>
      <c r="C700" s="24"/>
      <c r="D700" s="24"/>
      <c r="E700" s="24"/>
      <c r="F700" s="24"/>
      <c r="G700" s="24"/>
      <c r="H700" s="24"/>
      <c r="I700" s="24"/>
      <c r="J700" s="24"/>
      <c r="K700" s="24"/>
      <c r="L700" s="24"/>
      <c r="M700" s="97"/>
      <c r="N700" s="26"/>
    </row>
    <row r="701" spans="1:14" ht="20.149999999999999" customHeight="1" x14ac:dyDescent="0.3">
      <c r="A701" s="23"/>
      <c r="B701" s="70"/>
      <c r="C701" s="59"/>
      <c r="D701" s="59"/>
      <c r="E701" s="98"/>
      <c r="F701" s="99"/>
      <c r="G701" s="99"/>
      <c r="H701" s="99"/>
      <c r="I701" s="99"/>
      <c r="J701" s="99"/>
      <c r="K701" s="99"/>
      <c r="L701" s="100"/>
      <c r="M701" s="72"/>
      <c r="N701" s="26"/>
    </row>
    <row r="702" spans="1:14" ht="10" customHeight="1" x14ac:dyDescent="0.3">
      <c r="A702" s="23"/>
      <c r="B702" s="70"/>
      <c r="C702" s="59"/>
      <c r="D702" s="59"/>
      <c r="E702" s="59"/>
      <c r="F702" s="59"/>
      <c r="G702" s="59"/>
      <c r="H702" s="59"/>
      <c r="I702" s="59"/>
      <c r="J702" s="59"/>
      <c r="K702" s="59"/>
      <c r="L702" s="59"/>
      <c r="M702" s="72"/>
      <c r="N702" s="26"/>
    </row>
    <row r="703" spans="1:14" ht="65.150000000000006" customHeight="1" x14ac:dyDescent="0.3">
      <c r="A703" s="23"/>
      <c r="B703" s="79" t="str">
        <f>C1720</f>
        <v>Select one of these two services, Standard or Competitive Competence, to best improve your efficacy serving diverse patients. We can then offer a testimonial of your improved responsiveness to diverse clients.</v>
      </c>
      <c r="C703" s="80"/>
      <c r="D703" s="80"/>
      <c r="E703" s="80"/>
      <c r="F703" s="80"/>
      <c r="G703" s="80"/>
      <c r="H703" s="80"/>
      <c r="I703" s="80"/>
      <c r="J703" s="80"/>
      <c r="K703" s="80"/>
      <c r="L703" s="80"/>
      <c r="M703" s="81"/>
      <c r="N703" s="26"/>
    </row>
    <row r="704" spans="1:14" ht="45" customHeight="1" x14ac:dyDescent="0.3">
      <c r="A704" s="23"/>
      <c r="B704" s="103"/>
      <c r="C704" s="104"/>
      <c r="D704" s="104"/>
      <c r="E704" s="104"/>
      <c r="F704" s="104"/>
      <c r="G704" s="104"/>
      <c r="H704" s="104"/>
      <c r="I704" s="104"/>
      <c r="J704" s="104"/>
      <c r="K704" s="104"/>
      <c r="L704" s="104"/>
      <c r="M704" s="105"/>
      <c r="N704" s="26"/>
    </row>
    <row r="705" spans="1:14" ht="5.15" customHeight="1" x14ac:dyDescent="0.3">
      <c r="A705" s="23"/>
      <c r="B705" s="59"/>
      <c r="C705" s="59"/>
      <c r="D705" s="59"/>
      <c r="E705" s="59"/>
      <c r="F705" s="59"/>
      <c r="G705" s="59"/>
      <c r="H705" s="59"/>
      <c r="I705" s="59"/>
      <c r="J705" s="59"/>
      <c r="K705" s="59"/>
      <c r="L705" s="59"/>
      <c r="M705" s="59"/>
      <c r="N705" s="26"/>
    </row>
    <row r="1100" spans="2:54" ht="16" hidden="1" thickTop="1" x14ac:dyDescent="0.45">
      <c r="B1100" s="106" t="s">
        <v>42</v>
      </c>
      <c r="C1100" s="107"/>
      <c r="D1100" s="107"/>
      <c r="E1100" s="107"/>
      <c r="F1100" s="107"/>
      <c r="G1100" s="107"/>
      <c r="H1100" s="108"/>
      <c r="I1100" s="107"/>
      <c r="J1100" s="107"/>
      <c r="K1100" s="107"/>
      <c r="L1100" s="107"/>
      <c r="M1100" s="107"/>
    </row>
    <row r="1101" spans="2:54" s="109" customFormat="1" hidden="1" x14ac:dyDescent="0.3">
      <c r="B1101" s="4"/>
      <c r="C1101" s="4"/>
      <c r="D1101" s="4"/>
      <c r="E1101" s="4"/>
      <c r="F1101" s="4"/>
      <c r="G1101" s="4"/>
      <c r="H1101" s="110"/>
      <c r="I1101" s="4"/>
      <c r="J1101" s="4"/>
      <c r="K1101" s="4"/>
      <c r="L1101" s="4"/>
      <c r="M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c r="AX1101" s="4"/>
      <c r="AY1101" s="4"/>
      <c r="AZ1101" s="4"/>
      <c r="BA1101" s="4"/>
      <c r="BB1101" s="4"/>
    </row>
    <row r="1102" spans="2:54" s="109" customFormat="1" hidden="1" x14ac:dyDescent="0.3">
      <c r="C1102" s="4" t="s">
        <v>43</v>
      </c>
      <c r="D1102" s="4"/>
      <c r="I1102" s="4" t="s">
        <v>44</v>
      </c>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row>
    <row r="1103" spans="2:54" hidden="1" x14ac:dyDescent="0.3">
      <c r="C1103" s="111" t="s">
        <v>45</v>
      </c>
      <c r="I1103" s="111" t="s">
        <v>46</v>
      </c>
      <c r="L1103" s="112">
        <f>M1103/M1109</f>
        <v>0</v>
      </c>
      <c r="M1103" s="113">
        <v>0</v>
      </c>
    </row>
    <row r="1104" spans="2:54" hidden="1" x14ac:dyDescent="0.3">
      <c r="C1104" s="111" t="s">
        <v>47</v>
      </c>
      <c r="I1104" s="111" t="s">
        <v>48</v>
      </c>
      <c r="L1104" s="112">
        <f>M1104/M1109</f>
        <v>0.16666666666666666</v>
      </c>
      <c r="M1104" s="113">
        <v>1</v>
      </c>
    </row>
    <row r="1105" spans="2:15" hidden="1" x14ac:dyDescent="0.3">
      <c r="C1105" s="111" t="s">
        <v>49</v>
      </c>
      <c r="I1105" s="111" t="s">
        <v>50</v>
      </c>
      <c r="L1105" s="112">
        <f>M1105/M1109</f>
        <v>0.33333333333333331</v>
      </c>
      <c r="M1105" s="113">
        <v>2</v>
      </c>
    </row>
    <row r="1106" spans="2:15" hidden="1" x14ac:dyDescent="0.3">
      <c r="I1106" s="111" t="s">
        <v>51</v>
      </c>
      <c r="L1106" s="112">
        <f>M1106/M1109</f>
        <v>0.5</v>
      </c>
      <c r="M1106" s="113">
        <v>3</v>
      </c>
    </row>
    <row r="1107" spans="2:15" hidden="1" x14ac:dyDescent="0.3">
      <c r="E1107" s="4">
        <v>10</v>
      </c>
      <c r="F1107" s="114" t="s">
        <v>52</v>
      </c>
      <c r="I1107" s="111" t="s">
        <v>53</v>
      </c>
      <c r="L1107" s="112">
        <f>M1107/M1109</f>
        <v>0.66666666666666663</v>
      </c>
      <c r="M1107" s="113">
        <v>4</v>
      </c>
    </row>
    <row r="1108" spans="2:15" hidden="1" x14ac:dyDescent="0.3">
      <c r="E1108" s="4">
        <v>7.5</v>
      </c>
      <c r="F1108" s="114" t="s">
        <v>54</v>
      </c>
      <c r="I1108" s="111" t="s">
        <v>55</v>
      </c>
      <c r="L1108" s="112">
        <f>M1108/M1109</f>
        <v>0.83333333333333337</v>
      </c>
      <c r="M1108" s="113">
        <v>5</v>
      </c>
    </row>
    <row r="1109" spans="2:15" hidden="1" x14ac:dyDescent="0.3">
      <c r="E1109" s="4">
        <v>5</v>
      </c>
      <c r="F1109" s="114" t="s">
        <v>56</v>
      </c>
      <c r="I1109" s="111" t="s">
        <v>57</v>
      </c>
      <c r="L1109" s="112">
        <f>M1109/M1109</f>
        <v>1</v>
      </c>
      <c r="M1109" s="113">
        <v>6</v>
      </c>
    </row>
    <row r="1110" spans="2:15" hidden="1" x14ac:dyDescent="0.3">
      <c r="E1110" s="4">
        <v>2.5</v>
      </c>
      <c r="F1110" s="114" t="s">
        <v>58</v>
      </c>
    </row>
    <row r="1111" spans="2:15" hidden="1" x14ac:dyDescent="0.3">
      <c r="E1111" s="4">
        <v>0</v>
      </c>
      <c r="F1111" s="114" t="s">
        <v>59</v>
      </c>
    </row>
    <row r="1112" spans="2:15" hidden="1" x14ac:dyDescent="0.3">
      <c r="F1112" s="114"/>
    </row>
    <row r="1113" spans="2:15" hidden="1" x14ac:dyDescent="0.3">
      <c r="F1113" s="114"/>
    </row>
    <row r="1114" spans="2:15" hidden="1" x14ac:dyDescent="0.3">
      <c r="B1114" s="4">
        <v>0</v>
      </c>
      <c r="C1114" s="4">
        <v>20</v>
      </c>
      <c r="D1114" s="115" t="s">
        <v>60</v>
      </c>
      <c r="E1114" s="4" t="s">
        <v>61</v>
      </c>
      <c r="H1114" s="4" t="s">
        <v>62</v>
      </c>
      <c r="K1114" s="4" t="str">
        <f>CONCATENATE(M1114,N1114,O1114)</f>
        <v>dangerous risk to the birthing person's wellbeing</v>
      </c>
      <c r="L1114" s="116" t="s">
        <v>63</v>
      </c>
      <c r="M1114" s="4" t="s">
        <v>64</v>
      </c>
      <c r="N1114" s="4" t="str">
        <f>IF(F$55="","the birthing person",F$55)</f>
        <v>the birthing person</v>
      </c>
      <c r="O1114" s="116" t="s">
        <v>65</v>
      </c>
    </row>
    <row r="1115" spans="2:15" hidden="1" x14ac:dyDescent="0.3">
      <c r="B1115" s="4">
        <f>C1114</f>
        <v>20</v>
      </c>
      <c r="C1115" s="4">
        <v>40</v>
      </c>
      <c r="D1115" s="115" t="s">
        <v>66</v>
      </c>
      <c r="E1115" s="4" t="s">
        <v>67</v>
      </c>
      <c r="H1115" s="4" t="s">
        <v>68</v>
      </c>
      <c r="K1115" s="4" t="str">
        <f>CONCATENATE(M1115,N1115,O1115)</f>
        <v>significant risk to the birthing person's wellbeing</v>
      </c>
      <c r="L1115" s="116" t="s">
        <v>63</v>
      </c>
      <c r="M1115" s="4" t="s">
        <v>69</v>
      </c>
      <c r="N1115" s="4" t="str">
        <f t="shared" ref="N1115:N1118" si="2">IF(F$55="","the birthing person",F$55)</f>
        <v>the birthing person</v>
      </c>
      <c r="O1115" s="116" t="s">
        <v>65</v>
      </c>
    </row>
    <row r="1116" spans="2:15" hidden="1" x14ac:dyDescent="0.3">
      <c r="B1116" s="4">
        <f t="shared" ref="B1116:B1118" si="3">C1115</f>
        <v>40</v>
      </c>
      <c r="C1116" s="4">
        <v>60</v>
      </c>
      <c r="D1116" s="115" t="s">
        <v>70</v>
      </c>
      <c r="E1116" s="4" t="s">
        <v>71</v>
      </c>
      <c r="H1116" s="4" t="s">
        <v>72</v>
      </c>
      <c r="K1116" s="4" t="str">
        <f t="shared" ref="K1116:K1118" si="4">CONCATENATE(M1116,N1116,O1116)</f>
        <v>moderate risk to the birthing person's wellbeing</v>
      </c>
      <c r="L1116" s="116" t="s">
        <v>63</v>
      </c>
      <c r="M1116" s="4" t="s">
        <v>73</v>
      </c>
      <c r="N1116" s="4" t="str">
        <f t="shared" si="2"/>
        <v>the birthing person</v>
      </c>
      <c r="O1116" s="116" t="s">
        <v>65</v>
      </c>
    </row>
    <row r="1117" spans="2:15" hidden="1" x14ac:dyDescent="0.3">
      <c r="B1117" s="4">
        <f t="shared" si="3"/>
        <v>60</v>
      </c>
      <c r="C1117" s="4">
        <v>80</v>
      </c>
      <c r="D1117" s="115" t="s">
        <v>74</v>
      </c>
      <c r="E1117" s="4" t="s">
        <v>75</v>
      </c>
      <c r="H1117" s="4" t="s">
        <v>76</v>
      </c>
      <c r="K1117" s="4" t="str">
        <f t="shared" si="4"/>
        <v>tolerable risk to the birthing person's wellbeing</v>
      </c>
      <c r="L1117" s="116" t="s">
        <v>63</v>
      </c>
      <c r="M1117" s="4" t="s">
        <v>77</v>
      </c>
      <c r="N1117" s="4" t="str">
        <f t="shared" si="2"/>
        <v>the birthing person</v>
      </c>
      <c r="O1117" s="116" t="s">
        <v>65</v>
      </c>
    </row>
    <row r="1118" spans="2:15" hidden="1" x14ac:dyDescent="0.3">
      <c r="B1118" s="4">
        <f t="shared" si="3"/>
        <v>80</v>
      </c>
      <c r="C1118" s="4">
        <v>100</v>
      </c>
      <c r="D1118" s="115" t="s">
        <v>78</v>
      </c>
      <c r="E1118" s="4" t="s">
        <v>79</v>
      </c>
      <c r="H1118" s="4" t="s">
        <v>80</v>
      </c>
      <c r="K1118" s="4" t="str">
        <f t="shared" si="4"/>
        <v>ideal for the birthing person's wellbeing</v>
      </c>
      <c r="L1118" s="116" t="s">
        <v>63</v>
      </c>
      <c r="M1118" s="4" t="s">
        <v>81</v>
      </c>
      <c r="N1118" s="4" t="str">
        <f t="shared" si="2"/>
        <v>the birthing person</v>
      </c>
      <c r="O1118" s="116" t="s">
        <v>65</v>
      </c>
    </row>
    <row r="1119" spans="2:15" hidden="1" x14ac:dyDescent="0.3"/>
    <row r="1120" spans="2:15" hidden="1" x14ac:dyDescent="0.3"/>
    <row r="1121" spans="2:16" hidden="1" x14ac:dyDescent="0.3"/>
    <row r="1122" spans="2:16" hidden="1" x14ac:dyDescent="0.3">
      <c r="F1122" s="114"/>
    </row>
    <row r="1123" spans="2:16" hidden="1" x14ac:dyDescent="0.3">
      <c r="F1123" s="114"/>
    </row>
    <row r="1124" spans="2:16" hidden="1" x14ac:dyDescent="0.3">
      <c r="F1124" s="114"/>
    </row>
    <row r="1125" spans="2:16" hidden="1" x14ac:dyDescent="0.3">
      <c r="F1125" s="114"/>
    </row>
    <row r="1126" spans="2:16" hidden="1" x14ac:dyDescent="0.3">
      <c r="F1126" s="114"/>
    </row>
    <row r="1127" spans="2:16" hidden="1" x14ac:dyDescent="0.3">
      <c r="F1127" s="114"/>
    </row>
    <row r="1128" spans="2:16" hidden="1" x14ac:dyDescent="0.3">
      <c r="F1128" s="114"/>
    </row>
    <row r="1129" spans="2:16" hidden="1" x14ac:dyDescent="0.3">
      <c r="F1129" s="114"/>
    </row>
    <row r="1130" spans="2:16" hidden="1" x14ac:dyDescent="0.3">
      <c r="F1130" s="114"/>
    </row>
    <row r="1131" spans="2:16" ht="16" hidden="1" x14ac:dyDescent="0.4">
      <c r="B1131" s="117" t="str">
        <f>IF(OR(F51="",J51=""),B51,CONCATENATE(B51,": ",F51,", ",J51))</f>
        <v>1st visit</v>
      </c>
      <c r="C1131" s="118"/>
      <c r="D1131" s="118"/>
      <c r="E1131" s="118"/>
      <c r="F1131" s="119"/>
      <c r="G1131" s="118"/>
      <c r="H1131" s="120"/>
      <c r="I1131" s="118"/>
      <c r="J1131" s="118"/>
      <c r="K1131" s="118"/>
      <c r="L1131" s="118"/>
      <c r="M1131" s="121">
        <f>IF(J51=I$1103,L$1103,IF(J51=I$1104,L$1104,IF(J51=I$1105,L$1105,IF(J51=I$1106,L$1106,IF(J51=I$1107,L$1107,IF(J51=I$1108,L$1108,IF(J51=I$1109,L$1109,IF(J51="",0))))))))</f>
        <v>0</v>
      </c>
    </row>
    <row r="1132" spans="2:16" hidden="1" x14ac:dyDescent="0.3">
      <c r="F1132" s="114"/>
    </row>
    <row r="1133" spans="2:16" hidden="1" x14ac:dyDescent="0.3">
      <c r="F1133" s="122">
        <f>F55</f>
        <v>0</v>
      </c>
      <c r="J1133" s="122">
        <f>F56</f>
        <v>0</v>
      </c>
    </row>
    <row r="1134" spans="2:16" hidden="1" x14ac:dyDescent="0.3"/>
    <row r="1135" spans="2:16" hidden="1" x14ac:dyDescent="0.3">
      <c r="B1135" s="115">
        <f>IF(C1135=F$1107,E$1107,IF(C1135=F$1108,E$1108,IF(C1135=F$1109,E$1109,IF(C1135=F$1110,E$1110,IF(C1135=F$1111,E$1111,IF(C1135=0,0))))))</f>
        <v>0</v>
      </c>
      <c r="C1135" s="4">
        <f>K58</f>
        <v>0</v>
      </c>
      <c r="F1135" s="4" t="s">
        <v>82</v>
      </c>
      <c r="M1135" s="4">
        <f>IF(K58="",0,1)</f>
        <v>0</v>
      </c>
    </row>
    <row r="1136" spans="2:16" hidden="1" x14ac:dyDescent="0.3">
      <c r="B1136" s="115">
        <f t="shared" ref="B1136:B1144" si="5">IF(C1136=F$1107,E$1107,IF(C1136=F$1108,E$1108,IF(C1136=F$1109,E$1109,IF(C1136=F$1110,E$1110,IF(C1136=F$1111,E$1111,IF(C1136=0,0))))))</f>
        <v>0</v>
      </c>
      <c r="C1136" s="4">
        <f>K60</f>
        <v>0</v>
      </c>
      <c r="F1136" s="4" t="s">
        <v>83</v>
      </c>
      <c r="M1136" s="4">
        <f>IF(K60="",0,1)</f>
        <v>0</v>
      </c>
      <c r="P1136" s="4" t="s">
        <v>84</v>
      </c>
    </row>
    <row r="1137" spans="2:16" hidden="1" x14ac:dyDescent="0.3">
      <c r="B1137" s="115">
        <f t="shared" si="5"/>
        <v>0</v>
      </c>
      <c r="C1137" s="4">
        <f>K62</f>
        <v>0</v>
      </c>
      <c r="F1137" s="4" t="s">
        <v>85</v>
      </c>
      <c r="M1137" s="4">
        <f>IF(K62="",0,1)</f>
        <v>0</v>
      </c>
    </row>
    <row r="1138" spans="2:16" hidden="1" x14ac:dyDescent="0.3">
      <c r="B1138" s="115">
        <f t="shared" si="5"/>
        <v>0</v>
      </c>
      <c r="C1138" s="4">
        <f>K64</f>
        <v>0</v>
      </c>
      <c r="F1138" s="4" t="s">
        <v>86</v>
      </c>
      <c r="M1138" s="4">
        <f>IF(K64="",0,1)</f>
        <v>0</v>
      </c>
    </row>
    <row r="1139" spans="2:16" hidden="1" x14ac:dyDescent="0.3">
      <c r="B1139" s="115">
        <f t="shared" si="5"/>
        <v>0</v>
      </c>
      <c r="C1139" s="4">
        <f>K66</f>
        <v>0</v>
      </c>
      <c r="F1139" s="4" t="s">
        <v>87</v>
      </c>
      <c r="M1139" s="4">
        <f>IF(K66="",0,1)</f>
        <v>0</v>
      </c>
    </row>
    <row r="1140" spans="2:16" hidden="1" x14ac:dyDescent="0.3">
      <c r="B1140" s="115">
        <f t="shared" si="5"/>
        <v>0</v>
      </c>
      <c r="C1140" s="4">
        <f>K68</f>
        <v>0</v>
      </c>
      <c r="F1140" s="4" t="s">
        <v>88</v>
      </c>
      <c r="M1140" s="4">
        <f>IF(K68="",0,1)</f>
        <v>0</v>
      </c>
    </row>
    <row r="1141" spans="2:16" hidden="1" x14ac:dyDescent="0.3">
      <c r="B1141" s="115">
        <f t="shared" si="5"/>
        <v>0</v>
      </c>
      <c r="C1141" s="4">
        <f>K70</f>
        <v>0</v>
      </c>
      <c r="F1141" s="4" t="s">
        <v>89</v>
      </c>
      <c r="M1141" s="4">
        <f>IF(K70="",0,1)</f>
        <v>0</v>
      </c>
    </row>
    <row r="1142" spans="2:16" hidden="1" x14ac:dyDescent="0.3">
      <c r="B1142" s="115">
        <f t="shared" si="5"/>
        <v>0</v>
      </c>
      <c r="C1142" s="4">
        <f>K72</f>
        <v>0</v>
      </c>
      <c r="F1142" s="4" t="s">
        <v>90</v>
      </c>
      <c r="M1142" s="4">
        <f>IF(K72="",0,1)</f>
        <v>0</v>
      </c>
    </row>
    <row r="1143" spans="2:16" hidden="1" x14ac:dyDescent="0.3">
      <c r="B1143" s="115">
        <f t="shared" si="5"/>
        <v>0</v>
      </c>
      <c r="C1143" s="4">
        <f>K74</f>
        <v>0</v>
      </c>
      <c r="F1143" s="4" t="s">
        <v>91</v>
      </c>
      <c r="M1143" s="4">
        <f>IF(K74="",0,1)</f>
        <v>0</v>
      </c>
      <c r="P1143" s="4" t="s">
        <v>92</v>
      </c>
    </row>
    <row r="1144" spans="2:16" hidden="1" x14ac:dyDescent="0.3">
      <c r="B1144" s="115">
        <f t="shared" si="5"/>
        <v>0</v>
      </c>
      <c r="C1144" s="4">
        <f>K76</f>
        <v>0</v>
      </c>
      <c r="F1144" s="4" t="s">
        <v>93</v>
      </c>
      <c r="M1144" s="4">
        <f>IF(K76="",0,1)</f>
        <v>0</v>
      </c>
      <c r="P1144" s="4" t="s">
        <v>94</v>
      </c>
    </row>
    <row r="1145" spans="2:16" hidden="1" x14ac:dyDescent="0.3">
      <c r="M1145" s="123">
        <f>SUM(M1135:M1144)</f>
        <v>0</v>
      </c>
    </row>
    <row r="1146" spans="2:16" ht="15.5" hidden="1" x14ac:dyDescent="0.45">
      <c r="B1146" s="124">
        <f>ROUND(SUM(B1135:B1144),0)</f>
        <v>0</v>
      </c>
      <c r="C1146" s="125" t="str">
        <f>IF(AND($B1146&gt;=$B$1114,$B1146&lt;$C$1114),E$1114,IF(AND($B1146&gt;=$B$1115,$B1146&lt;$C$1115),E$1115,IF(AND($B1146&gt;=$B$1116,$B1146&lt;$C$1116),E$1116,IF(AND($B1146&gt;=$B$1117,$B1146&lt;$C$1117),E$1117,IF(AND($B1146&gt;=$B$1118,$B1146&lt;=$C$1118),E$1118)))))</f>
        <v>Dangerously incompetent</v>
      </c>
      <c r="F1146" s="125" t="str">
        <f>IF(AND($B1146&gt;=$B$1114,$B1146&lt;$C$1114),H$1114,IF(AND($B1146&gt;=$B$1115,$B1146&lt;$C$1115),H$1115,IF(AND($B1146&gt;=$B$1116,$B1146&lt;$C$1116),H$1116,IF(AND($B1146&gt;=$B$1117,$B1146&lt;$C$1117),H$1117,IF(AND($B1146&gt;=$B$1118,$B1146&lt;=$C$1118),H$1118)))))</f>
        <v>dangerous incompetence</v>
      </c>
      <c r="I1146" s="125" t="str">
        <f>IF(AND($B1146&gt;=$B$1114,$B1146&lt;$C$1114),K$1114,IF(AND($B1146&gt;=$B$1115,$B1146&lt;$C$1115),K$1115,IF(AND($B1146&gt;=$B$1116,$B1146&lt;$C$1116),K$1116,IF(AND($B1146&gt;=$B$1117,$B1146&lt;$C$1117),K$1117,IF(AND($B1146&gt;=$B$1118,$B1146&lt;=$C$1118),K$1118)))))</f>
        <v>dangerous risk to the birthing person's wellbeing</v>
      </c>
      <c r="M1146" s="126" t="str">
        <f>IF(M1145=10,B1146,"")</f>
        <v/>
      </c>
      <c r="P1146" s="127" t="str">
        <f>IF(M1146="","",M1146*0.01)</f>
        <v/>
      </c>
    </row>
    <row r="1147" spans="2:16" ht="15.5" hidden="1" x14ac:dyDescent="0.45">
      <c r="L1147" s="128" t="s">
        <v>95</v>
      </c>
      <c r="M1147" s="129" t="str">
        <f>IF(K56="","",K56)</f>
        <v/>
      </c>
      <c r="P1147" s="127" t="str">
        <f>IF(M1147="","",1-(M1147/12))</f>
        <v/>
      </c>
    </row>
    <row r="1148" spans="2:16" hidden="1" x14ac:dyDescent="0.3">
      <c r="B1148" s="125" t="str">
        <f>IF(M1145=10,CONCATENATE(E1148,F1148,G1148,H1148,I1148,J1148,K1148,L1148,M1148),"")</f>
        <v/>
      </c>
      <c r="D1148" s="116" t="s">
        <v>63</v>
      </c>
      <c r="E1148" s="4" t="s">
        <v>96</v>
      </c>
      <c r="F1148" s="4">
        <f>B1146</f>
        <v>0</v>
      </c>
      <c r="G1148" s="4" t="s">
        <v>97</v>
      </c>
      <c r="H1148" s="4" t="str">
        <f>F1146</f>
        <v>dangerous incompetence</v>
      </c>
      <c r="I1148" s="4" t="s">
        <v>98</v>
      </c>
    </row>
    <row r="1149" spans="2:16" hidden="1" x14ac:dyDescent="0.3">
      <c r="H1149" s="4"/>
    </row>
    <row r="1150" spans="2:16" hidden="1" x14ac:dyDescent="0.3"/>
    <row r="1151" spans="2:16" hidden="1" x14ac:dyDescent="0.3">
      <c r="B1151" s="4" t="s">
        <v>99</v>
      </c>
    </row>
    <row r="1152" spans="2:16" hidden="1" x14ac:dyDescent="0.3">
      <c r="B1152" s="130" t="s">
        <v>100</v>
      </c>
      <c r="C1152" s="125" t="str">
        <f>IF(M$1145=10,CONCATENATE(E1152,F1152,G1152,H1152,I1152,J1152,K1152,L1152,M1152),"")</f>
        <v/>
      </c>
      <c r="D1152" s="116" t="s">
        <v>63</v>
      </c>
      <c r="E1152" s="4" t="s">
        <v>101</v>
      </c>
      <c r="F1152" s="4">
        <f>$F$56</f>
        <v>0</v>
      </c>
      <c r="G1152" s="4" t="s">
        <v>102</v>
      </c>
      <c r="I1152" s="4" t="str">
        <f>IF(F55="","this culturally diverse patient",F55)</f>
        <v>this culturally diverse patient</v>
      </c>
      <c r="J1152" s="4" t="s">
        <v>103</v>
      </c>
    </row>
    <row r="1153" spans="2:11" hidden="1" x14ac:dyDescent="0.3">
      <c r="B1153" s="131" t="s">
        <v>104</v>
      </c>
      <c r="C1153" s="125" t="str">
        <f t="shared" ref="C1153:C1154" si="6">IF(M$1145=10,CONCATENATE(E1153,F1153,G1153,H1153,I1153,J1153,K1153,L1153,M1153),"")</f>
        <v/>
      </c>
      <c r="D1153" s="116" t="s">
        <v>63</v>
      </c>
      <c r="E1153" s="4" t="s">
        <v>105</v>
      </c>
      <c r="F1153" s="4" t="str">
        <f>IF(F55=""," one of your patients,",CONCATENATE(F55,", one of your patients, "))</f>
        <v xml:space="preserve"> one of your patients,</v>
      </c>
      <c r="G1153" s="4" t="s">
        <v>106</v>
      </c>
      <c r="H1153" s="110" t="str">
        <f>F1146</f>
        <v>dangerous incompetence</v>
      </c>
      <c r="I1153" s="4" t="s">
        <v>107</v>
      </c>
      <c r="J1153" s="4" t="str">
        <f>I1146</f>
        <v>dangerous risk to the birthing person's wellbeing</v>
      </c>
      <c r="K1153" s="4" t="s">
        <v>108</v>
      </c>
    </row>
    <row r="1154" spans="2:11" hidden="1" x14ac:dyDescent="0.3">
      <c r="B1154" s="130" t="s">
        <v>100</v>
      </c>
      <c r="C1154" s="125" t="str">
        <f t="shared" si="6"/>
        <v/>
      </c>
      <c r="D1154" s="116" t="s">
        <v>63</v>
      </c>
      <c r="E1154" s="4" t="s">
        <v>109</v>
      </c>
    </row>
    <row r="1155" spans="2:11" hidden="1" x14ac:dyDescent="0.3">
      <c r="C1155" s="125" t="str">
        <f>IF(M1145=10,B1159,"")</f>
        <v/>
      </c>
      <c r="D1155" s="4" t="str">
        <f>IF(M1145=10," for legitimacy","")</f>
        <v/>
      </c>
      <c r="F1155" s="132" t="str">
        <f>IF(M1145=10,E1159,"")</f>
        <v/>
      </c>
    </row>
    <row r="1156" spans="2:11" hidden="1" x14ac:dyDescent="0.3">
      <c r="C1156" s="125" t="str">
        <f>IF(M1145=10,B1160,"")</f>
        <v/>
      </c>
      <c r="D1156" s="4" t="str">
        <f>IF(M1145=10," for referrals","")</f>
        <v/>
      </c>
      <c r="F1156" s="132" t="str">
        <f>IF(M1145=10,E1160,"")</f>
        <v/>
      </c>
    </row>
    <row r="1157" spans="2:11" hidden="1" x14ac:dyDescent="0.3">
      <c r="C1157" s="125" t="str">
        <f>IF(M1145=10,F1157,"")</f>
        <v/>
      </c>
      <c r="E1157" s="116" t="s">
        <v>63</v>
      </c>
      <c r="F1157" s="4" t="s">
        <v>110</v>
      </c>
    </row>
    <row r="1158" spans="2:11" hidden="1" x14ac:dyDescent="0.3"/>
    <row r="1159" spans="2:11" hidden="1" x14ac:dyDescent="0.3">
      <c r="B1159" s="4" t="s">
        <v>111</v>
      </c>
      <c r="E1159" s="125" t="str">
        <f>CONCATENATE(G1159,H1159,I1159)</f>
        <v>We offer you, the medical provider, a brief eCourse to improve your competence to reliably serve culturally diverse patients. We follow up with another assessment, and "accredit" you when no longer presenting any risk for harm. We offer this service at no charge, but may invite you to donate something to express your appreciation.</v>
      </c>
      <c r="F1159" s="116" t="s">
        <v>63</v>
      </c>
      <c r="G1159" s="4" t="s">
        <v>112</v>
      </c>
      <c r="H1159" s="4" t="str">
        <f>IF(F$56="","the medical provider",F$56)</f>
        <v>the medical provider</v>
      </c>
      <c r="I1159" s="110" t="s">
        <v>113</v>
      </c>
    </row>
    <row r="1160" spans="2:11" hidden="1" x14ac:dyDescent="0.3">
      <c r="B1160" s="4" t="s">
        <v>114</v>
      </c>
      <c r="E1160" s="125" t="str">
        <f>CONCATENATE(G1160,H1160,I1160)</f>
        <v>We offer you, the medical provider, personalized support to boost your competence and profile to serve culturally diverse patients. Together, we grow your cultural competence. We follow up with another assessment, and "certify" you as a go-to provider for culterally diverse patients. We offer this service at a cost, listed at our website.</v>
      </c>
      <c r="F1160" s="116" t="s">
        <v>63</v>
      </c>
      <c r="G1160" s="4" t="s">
        <v>112</v>
      </c>
      <c r="H1160" s="4" t="str">
        <f>IF(F$56="","the medical provider",F$56)</f>
        <v>the medical provider</v>
      </c>
      <c r="I1160" s="110" t="s">
        <v>115</v>
      </c>
    </row>
    <row r="1161" spans="2:11" hidden="1" x14ac:dyDescent="0.3"/>
    <row r="1162" spans="2:11" hidden="1" x14ac:dyDescent="0.3"/>
    <row r="1163" spans="2:11" hidden="1" x14ac:dyDescent="0.3">
      <c r="B1163" s="133"/>
    </row>
    <row r="1164" spans="2:11" hidden="1" x14ac:dyDescent="0.3">
      <c r="B1164" s="134"/>
      <c r="C1164" s="4" t="s">
        <v>116</v>
      </c>
      <c r="H1164" s="4" t="s">
        <v>117</v>
      </c>
    </row>
    <row r="1165" spans="2:11" hidden="1" x14ac:dyDescent="0.3">
      <c r="B1165" s="134"/>
      <c r="C1165" s="4" t="s">
        <v>118</v>
      </c>
      <c r="H1165" s="4" t="s">
        <v>119</v>
      </c>
    </row>
    <row r="1166" spans="2:11" hidden="1" x14ac:dyDescent="0.3">
      <c r="B1166" s="135"/>
      <c r="C1166" s="4" t="s">
        <v>120</v>
      </c>
      <c r="H1166" s="4" t="s">
        <v>121</v>
      </c>
    </row>
    <row r="1167" spans="2:11" hidden="1" x14ac:dyDescent="0.3">
      <c r="B1167" s="135"/>
      <c r="C1167" s="4" t="s">
        <v>122</v>
      </c>
      <c r="H1167" s="4" t="s">
        <v>123</v>
      </c>
    </row>
    <row r="1168" spans="2:11" hidden="1" x14ac:dyDescent="0.3">
      <c r="B1168" s="113"/>
      <c r="C1168" s="4" t="s">
        <v>124</v>
      </c>
      <c r="H1168" s="4" t="s">
        <v>125</v>
      </c>
    </row>
    <row r="1169" spans="2:16" hidden="1" x14ac:dyDescent="0.3">
      <c r="B1169" s="113"/>
      <c r="C1169" s="4" t="s">
        <v>126</v>
      </c>
      <c r="H1169" s="4" t="s">
        <v>127</v>
      </c>
    </row>
    <row r="1170" spans="2:16" hidden="1" x14ac:dyDescent="0.3"/>
    <row r="1171" spans="2:16" ht="16" hidden="1" x14ac:dyDescent="0.4">
      <c r="B1171" s="117" t="str">
        <f>IF(OR(F91="",J91=""),B91,CONCATENATE(B91,": ",F91,", ",J91))</f>
        <v>2nd visit</v>
      </c>
      <c r="C1171" s="118"/>
      <c r="D1171" s="118"/>
      <c r="E1171" s="118"/>
      <c r="F1171" s="119"/>
      <c r="G1171" s="118"/>
      <c r="H1171" s="120"/>
      <c r="I1171" s="118"/>
      <c r="J1171" s="118"/>
      <c r="K1171" s="118"/>
      <c r="L1171" s="118"/>
      <c r="M1171" s="121">
        <f>IF(J91=I$1103,L$1103,IF(J91=I$1104,L$1104,IF(J91=I$1105,L$1105,IF(J91=I$1106,L$1106,IF(J91=I$1107,L$1107,IF(J91=I$1108,L$1108,IF(J91=I$1109,L$1109,IF(J91="",0))))))))</f>
        <v>0</v>
      </c>
    </row>
    <row r="1172" spans="2:16" hidden="1" x14ac:dyDescent="0.3">
      <c r="F1172" s="114"/>
    </row>
    <row r="1173" spans="2:16" hidden="1" x14ac:dyDescent="0.3">
      <c r="F1173" s="122">
        <f>F95</f>
        <v>0</v>
      </c>
      <c r="J1173" s="122">
        <f>F96</f>
        <v>0</v>
      </c>
    </row>
    <row r="1174" spans="2:16" hidden="1" x14ac:dyDescent="0.3"/>
    <row r="1175" spans="2:16" hidden="1" x14ac:dyDescent="0.3">
      <c r="B1175" s="115">
        <f>IF(C1175=F$1107,E$1107,IF(C1175=F$1108,E$1108,IF(C1175=F$1109,E$1109,IF(C1175=F$1110,E$1110,IF(C1175=F$1111,E$1111,IF(C1175=0,0))))))</f>
        <v>0</v>
      </c>
      <c r="C1175" s="4">
        <f>K98</f>
        <v>0</v>
      </c>
      <c r="F1175" s="4" t="str">
        <f t="shared" ref="F1175:F1184" si="7">F1135</f>
        <v>1. I felt fully seen and heard.</v>
      </c>
      <c r="M1175" s="4">
        <f>IF(K98="",0,1)</f>
        <v>0</v>
      </c>
    </row>
    <row r="1176" spans="2:16" hidden="1" x14ac:dyDescent="0.3">
      <c r="B1176" s="115">
        <f t="shared" ref="B1176:B1184" si="8">IF(C1176=F$1107,E$1107,IF(C1176=F$1108,E$1108,IF(C1176=F$1109,E$1109,IF(C1176=F$1110,E$1110,IF(C1176=F$1111,E$1111,IF(C1176=0,0))))))</f>
        <v>0</v>
      </c>
      <c r="C1176" s="4">
        <f>K100</f>
        <v>0</v>
      </c>
      <c r="F1176" s="4" t="str">
        <f t="shared" si="7"/>
        <v>2. They faithfully responded to all of my expressions of pain or discomfort.</v>
      </c>
      <c r="M1176" s="4">
        <f>IF(K100="",0,1)</f>
        <v>0</v>
      </c>
      <c r="P1176" s="4" t="s">
        <v>84</v>
      </c>
    </row>
    <row r="1177" spans="2:16" hidden="1" x14ac:dyDescent="0.3">
      <c r="B1177" s="115">
        <f t="shared" si="8"/>
        <v>0</v>
      </c>
      <c r="C1177" s="4">
        <f>K102</f>
        <v>0</v>
      </c>
      <c r="F1177" s="4" t="str">
        <f t="shared" si="7"/>
        <v>3. They put my personal wellbeing ahead of their institutional processes.</v>
      </c>
      <c r="M1177" s="4">
        <f>IF(K102="",0,1)</f>
        <v>0</v>
      </c>
    </row>
    <row r="1178" spans="2:16" hidden="1" x14ac:dyDescent="0.3">
      <c r="B1178" s="115">
        <f t="shared" si="8"/>
        <v>0</v>
      </c>
      <c r="C1178" s="4">
        <f>K104</f>
        <v>0</v>
      </c>
      <c r="F1178" s="4" t="str">
        <f t="shared" si="7"/>
        <v>4. Their actions and expressions were devoid of any microaggressions.</v>
      </c>
      <c r="M1178" s="4">
        <f>IF(K104="",0,1)</f>
        <v>0</v>
      </c>
    </row>
    <row r="1179" spans="2:16" hidden="1" x14ac:dyDescent="0.3">
      <c r="B1179" s="115">
        <f t="shared" si="8"/>
        <v>0</v>
      </c>
      <c r="C1179" s="4">
        <f>K106</f>
        <v>0</v>
      </c>
      <c r="F1179" s="4" t="str">
        <f t="shared" si="7"/>
        <v>5. They asked me how they could be more culturally sensitive.</v>
      </c>
      <c r="M1179" s="4">
        <f>IF(K106="",0,1)</f>
        <v>0</v>
      </c>
    </row>
    <row r="1180" spans="2:16" hidden="1" x14ac:dyDescent="0.3">
      <c r="B1180" s="115">
        <f t="shared" si="8"/>
        <v>0</v>
      </c>
      <c r="C1180" s="4">
        <f>K108</f>
        <v>0</v>
      </c>
      <c r="F1180" s="4" t="str">
        <f t="shared" si="7"/>
        <v>6. They did not exploit my vulnerability to their professional authority.</v>
      </c>
      <c r="M1180" s="4">
        <f>IF(K108="",0,1)</f>
        <v>0</v>
      </c>
    </row>
    <row r="1181" spans="2:16" hidden="1" x14ac:dyDescent="0.3">
      <c r="B1181" s="115">
        <f t="shared" si="8"/>
        <v>0</v>
      </c>
      <c r="C1181" s="4">
        <f>K110</f>
        <v>0</v>
      </c>
      <c r="F1181" s="4" t="str">
        <f t="shared" si="7"/>
        <v>7. I never had to give up my autonomy to fit their processes.</v>
      </c>
      <c r="M1181" s="4">
        <f>IF(K110="",0,1)</f>
        <v>0</v>
      </c>
    </row>
    <row r="1182" spans="2:16" hidden="1" x14ac:dyDescent="0.3">
      <c r="B1182" s="115">
        <f t="shared" si="8"/>
        <v>0</v>
      </c>
      <c r="C1182" s="4">
        <f>K112</f>
        <v>0</v>
      </c>
      <c r="F1182" s="4" t="str">
        <f t="shared" si="7"/>
        <v>8. Staff appeared to be culturally diverse.</v>
      </c>
      <c r="M1182" s="4">
        <f>IF(K112="",0,1)</f>
        <v>0</v>
      </c>
    </row>
    <row r="1183" spans="2:16" hidden="1" x14ac:dyDescent="0.3">
      <c r="B1183" s="115">
        <f t="shared" si="8"/>
        <v>0</v>
      </c>
      <c r="C1183" s="4">
        <f>K114</f>
        <v>0</v>
      </c>
      <c r="F1183" s="4" t="str">
        <f t="shared" si="7"/>
        <v>9. They effectively accommodated my linguistic barrier.</v>
      </c>
      <c r="M1183" s="4">
        <f>IF(K114="",0,1)</f>
        <v>0</v>
      </c>
      <c r="P1183" s="4" t="s">
        <v>92</v>
      </c>
    </row>
    <row r="1184" spans="2:16" hidden="1" x14ac:dyDescent="0.3">
      <c r="B1184" s="115">
        <f t="shared" si="8"/>
        <v>0</v>
      </c>
      <c r="C1184" s="4">
        <f>K116</f>
        <v>0</v>
      </c>
      <c r="F1184" s="4" t="str">
        <f t="shared" si="7"/>
        <v>10. I was offered billing options appropriate to my cultural values.</v>
      </c>
      <c r="M1184" s="4">
        <f>IF(K116="",0,1)</f>
        <v>0</v>
      </c>
      <c r="P1184" s="4" t="s">
        <v>94</v>
      </c>
    </row>
    <row r="1185" spans="2:22" hidden="1" x14ac:dyDescent="0.3">
      <c r="M1185" s="123">
        <f>SUM(M1175:M1184)</f>
        <v>0</v>
      </c>
    </row>
    <row r="1186" spans="2:22" ht="15.5" hidden="1" x14ac:dyDescent="0.45">
      <c r="B1186" s="124">
        <f>ROUND(SUM(B1175:B1184),0)</f>
        <v>0</v>
      </c>
      <c r="C1186" s="125" t="str">
        <f>IF(AND($B1186&gt;=$B$1114,$B1186&lt;$C$1114),E$1114,IF(AND($B1186&gt;=$B$1115,$B1186&lt;$C$1115),E$1115,IF(AND($B1186&gt;=$B$1116,$B1186&lt;$C$1116),E$1116,IF(AND($B1186&gt;=$B$1117,$B1186&lt;$C$1117),E$1117,IF(AND($B1186&gt;=$B$1118,$B1186&lt;=$C$1118),E$1118)))))</f>
        <v>Dangerously incompetent</v>
      </c>
      <c r="F1186" s="125" t="str">
        <f>IF(AND($B1186&gt;=$B$1114,$B1186&lt;$C$1114),H$1114,IF(AND($B1186&gt;=$B$1115,$B1186&lt;$C$1115),H$1115,IF(AND($B1186&gt;=$B$1116,$B1186&lt;$C$1116),H$1116,IF(AND($B1186&gt;=$B$1117,$B1186&lt;$C$1117),H$1117,IF(AND($B1186&gt;=$B$1118,$B1186&lt;=$C$1118),H$1118)))))</f>
        <v>dangerous incompetence</v>
      </c>
      <c r="I1186" s="125" t="str">
        <f>IF(AND($B1186&gt;=$B$1114,$B1186&lt;$C$1114),K$1114,IF(AND($B1186&gt;=$B$1115,$B1186&lt;$C$1115),K$1115,IF(AND($B1186&gt;=$B$1116,$B1186&lt;$C$1116),K$1116,IF(AND($B1186&gt;=$B$1117,$B1186&lt;$C$1117),K$1117,IF(AND($B1186&gt;=$B$1118,$B1186&lt;=$C$1118),K$1118)))))</f>
        <v>dangerous risk to the birthing person's wellbeing</v>
      </c>
      <c r="M1186" s="126" t="str">
        <f>IF(M1185=10,B1186,"")</f>
        <v/>
      </c>
      <c r="P1186" s="127" t="str">
        <f>IF(M1186="","",M1186*0.01)</f>
        <v/>
      </c>
    </row>
    <row r="1187" spans="2:22" ht="15.5" hidden="1" x14ac:dyDescent="0.45">
      <c r="L1187" s="128" t="s">
        <v>95</v>
      </c>
      <c r="M1187" s="129" t="str">
        <f>IF(K96="","",K96)</f>
        <v/>
      </c>
      <c r="P1187" s="127" t="str">
        <f>IF(M1187="","",1-(M1187/12))</f>
        <v/>
      </c>
    </row>
    <row r="1188" spans="2:22" hidden="1" x14ac:dyDescent="0.3">
      <c r="B1188" s="125" t="str">
        <f>IF(M1185=10,CONCATENATE(E1188,F1188,G1188,H1188,I1188,J1188,K1188,L1188,M1188),"")</f>
        <v/>
      </c>
      <c r="D1188" s="116" t="s">
        <v>63</v>
      </c>
      <c r="E1188" s="4" t="s">
        <v>96</v>
      </c>
      <c r="F1188" s="4">
        <f>B1186</f>
        <v>0</v>
      </c>
      <c r="G1188" s="4" t="s">
        <v>97</v>
      </c>
      <c r="H1188" s="4" t="str">
        <f>F1186</f>
        <v>dangerous incompetence</v>
      </c>
      <c r="I1188" s="4" t="s">
        <v>98</v>
      </c>
    </row>
    <row r="1189" spans="2:22" hidden="1" x14ac:dyDescent="0.3"/>
    <row r="1190" spans="2:22" ht="15.5" hidden="1" x14ac:dyDescent="0.45">
      <c r="C1190" s="136">
        <f>E126</f>
        <v>0</v>
      </c>
      <c r="D1190" s="137"/>
      <c r="E1190" s="137"/>
      <c r="F1190" s="137"/>
      <c r="G1190" s="137"/>
      <c r="H1190" s="138"/>
      <c r="V1190" s="139" t="s">
        <v>128</v>
      </c>
    </row>
    <row r="1191" spans="2:22" hidden="1" x14ac:dyDescent="0.3"/>
    <row r="1192" spans="2:22" hidden="1" x14ac:dyDescent="0.3">
      <c r="C1192" s="125" t="str">
        <f>CONCATENATE(E1192,F1192,G1192,H1192,I1192,J1192,K1192,,L1192,M1192)</f>
        <v xml:space="preserve">We provide this helpful feedback to you, the recipient, to improve your cultural competency. </v>
      </c>
      <c r="D1192" s="116" t="s">
        <v>63</v>
      </c>
      <c r="E1192" s="4" t="s">
        <v>129</v>
      </c>
      <c r="F1192" s="4" t="str">
        <f>IF($J1173=0,"the recipient",$J1173)</f>
        <v>the recipient</v>
      </c>
      <c r="G1192" s="4" t="s">
        <v>130</v>
      </c>
      <c r="H1192" s="4"/>
      <c r="U1192" s="4" t="s">
        <v>131</v>
      </c>
    </row>
    <row r="1193" spans="2:22" hidden="1" x14ac:dyDescent="0.3">
      <c r="C1193" s="125" t="str">
        <f>CONCATENATE(E1193,F1193,G1193,H1193,I1193,J1193,K1193,,L1193,M1193)</f>
        <v xml:space="preserve">We know medical providers like you rely upon referrals. Often from those you serve. </v>
      </c>
      <c r="D1193" s="116" t="s">
        <v>63</v>
      </c>
      <c r="E1193" s="4" t="s">
        <v>132</v>
      </c>
      <c r="G1193" s="4" t="s">
        <v>133</v>
      </c>
    </row>
    <row r="1194" spans="2:22" hidden="1" x14ac:dyDescent="0.3">
      <c r="C1194" s="125" t="str">
        <f>CONCATENATE(E1194,F1194,G1194,H1194,I1194,J1194,K1194,,L1194,M1194)</f>
        <v>Select a service that best fits your needs.</v>
      </c>
      <c r="D1194" s="116" t="s">
        <v>63</v>
      </c>
      <c r="E1194" s="4" t="s">
        <v>23</v>
      </c>
    </row>
    <row r="1195" spans="2:22" hidden="1" x14ac:dyDescent="0.3">
      <c r="C1195" s="111" t="str">
        <f>$C$1164</f>
        <v>Standard Cultural Competence - begin</v>
      </c>
      <c r="E1195" s="116" t="s">
        <v>63</v>
      </c>
      <c r="F1195" s="111" t="str">
        <f>$H$1164</f>
        <v>beginning the Standard Cultural Competence program</v>
      </c>
      <c r="G1195" s="116" t="s">
        <v>63</v>
      </c>
      <c r="H1195" s="125" t="str">
        <f>CONCATENATE($I1195,$J1195,$K1195,$L1195,$M1195,$N1195,$O1195,$P1195)</f>
        <v>Now that the recipient is beginning the Standard Cultural Competence program, we expect improved outcomes.And can provide a testimonial of their responsiveness to the needs of diverse clients.</v>
      </c>
      <c r="I1195" s="4" t="s">
        <v>134</v>
      </c>
      <c r="J1195" s="116" t="str">
        <f>F1192</f>
        <v>the recipient</v>
      </c>
      <c r="K1195" s="110" t="s">
        <v>135</v>
      </c>
      <c r="L1195" s="4" t="str">
        <f>F1195</f>
        <v>beginning the Standard Cultural Competence program</v>
      </c>
      <c r="M1195" s="4" t="s">
        <v>136</v>
      </c>
      <c r="N1195" s="109" t="s">
        <v>137</v>
      </c>
    </row>
    <row r="1196" spans="2:22" hidden="1" x14ac:dyDescent="0.3">
      <c r="C1196" s="111" t="str">
        <f>$C$1165</f>
        <v>Competitive Cultural Competence - begin</v>
      </c>
      <c r="E1196" s="116" t="s">
        <v>63</v>
      </c>
      <c r="F1196" s="111" t="str">
        <f>$H$1165</f>
        <v>beginning the Competetive Cultural Competence program</v>
      </c>
      <c r="G1196" s="116" t="s">
        <v>63</v>
      </c>
      <c r="H1196" s="125" t="str">
        <f t="shared" ref="H1196:H1201" si="9">CONCATENATE($I1196,$J1196,$K1196,$L1196,$M1196,$N1196,$O1196,$P1196)</f>
        <v>Now that the recipient is beginning the Competetive Cultural Competence program, we anticipate modestly improved wellness outcomes.And can provide a testimonial of their responsiveness to the needs of diverse clients.</v>
      </c>
      <c r="I1196" s="4" t="s">
        <v>134</v>
      </c>
      <c r="J1196" s="4" t="str">
        <f>J1195</f>
        <v>the recipient</v>
      </c>
      <c r="K1196" s="110" t="str">
        <f>K$1195</f>
        <v xml:space="preserve"> is </v>
      </c>
      <c r="L1196" s="4" t="str">
        <f t="shared" ref="L1196:L1200" si="10">F1196</f>
        <v>beginning the Competetive Cultural Competence program</v>
      </c>
      <c r="M1196" s="4" t="s">
        <v>138</v>
      </c>
      <c r="N1196" s="109" t="s">
        <v>137</v>
      </c>
      <c r="O1196" s="110"/>
    </row>
    <row r="1197" spans="2:22" hidden="1" x14ac:dyDescent="0.3">
      <c r="C1197" s="111" t="str">
        <f>$C$1166</f>
        <v>Standard Cultural Competence - enrolled</v>
      </c>
      <c r="E1197" s="116" t="s">
        <v>63</v>
      </c>
      <c r="F1197" s="111" t="str">
        <f>$H$1166</f>
        <v>participating in the Standard Cultural Competence program</v>
      </c>
      <c r="G1197" s="116" t="s">
        <v>63</v>
      </c>
      <c r="H1197" s="125" t="str">
        <f t="shared" si="9"/>
        <v>Now that the recipient is participating in the Standard Cultural Competence program, we expect better outcomes.And can provide a testimonial of their responsiveness to the needs of diverse clients.</v>
      </c>
      <c r="I1197" s="4" t="s">
        <v>134</v>
      </c>
      <c r="J1197" s="4" t="str">
        <f t="shared" ref="J1197:J1200" si="11">J1196</f>
        <v>the recipient</v>
      </c>
      <c r="K1197" s="110" t="str">
        <f>K$1195</f>
        <v xml:space="preserve"> is </v>
      </c>
      <c r="L1197" s="4" t="str">
        <f t="shared" si="10"/>
        <v>participating in the Standard Cultural Competence program</v>
      </c>
      <c r="M1197" s="4" t="s">
        <v>139</v>
      </c>
      <c r="N1197" s="109" t="s">
        <v>137</v>
      </c>
    </row>
    <row r="1198" spans="2:22" hidden="1" x14ac:dyDescent="0.3">
      <c r="C1198" s="111" t="str">
        <f>$C$1167</f>
        <v>Competitive Cultural Competence - enrolled</v>
      </c>
      <c r="E1198" s="116" t="s">
        <v>63</v>
      </c>
      <c r="F1198" s="111" t="str">
        <f>$H$1167</f>
        <v>participating in the Competetive Cultural Competence program</v>
      </c>
      <c r="G1198" s="116" t="s">
        <v>63</v>
      </c>
      <c r="H1198" s="125" t="str">
        <f t="shared" si="9"/>
        <v>Now that the recipient is participating in the Competetive Cultural Competence program, we anticipate significantly improved wellness outcomes.And can provide a testimonial of their responsiveness to the needs of diverse clients.</v>
      </c>
      <c r="I1198" s="4" t="s">
        <v>134</v>
      </c>
      <c r="J1198" s="4" t="str">
        <f t="shared" si="11"/>
        <v>the recipient</v>
      </c>
      <c r="K1198" s="110" t="str">
        <f>K$1195</f>
        <v xml:space="preserve"> is </v>
      </c>
      <c r="L1198" s="4" t="str">
        <f t="shared" si="10"/>
        <v>participating in the Competetive Cultural Competence program</v>
      </c>
      <c r="M1198" s="4" t="s">
        <v>140</v>
      </c>
      <c r="N1198" s="109" t="s">
        <v>137</v>
      </c>
    </row>
    <row r="1199" spans="2:22" hidden="1" x14ac:dyDescent="0.3">
      <c r="C1199" s="111" t="str">
        <f>$C$1168</f>
        <v>Standard Cultural Competence - completed</v>
      </c>
      <c r="E1199" s="116" t="s">
        <v>63</v>
      </c>
      <c r="F1199" s="111" t="str">
        <f>$H$1168</f>
        <v>completing the Standard Cultural Competence program</v>
      </c>
      <c r="G1199" s="116" t="s">
        <v>63</v>
      </c>
      <c r="H1199" s="125" t="str">
        <f t="shared" si="9"/>
        <v>Now that the recipient is completing the Standard Cultural Competence program, we expect stellar outcomes.And will soon provide a testimonial of their responsiveness to the needs of diverse clients.</v>
      </c>
      <c r="I1199" s="4" t="s">
        <v>134</v>
      </c>
      <c r="J1199" s="4" t="str">
        <f t="shared" si="11"/>
        <v>the recipient</v>
      </c>
      <c r="K1199" s="110" t="str">
        <f>K$1195</f>
        <v xml:space="preserve"> is </v>
      </c>
      <c r="L1199" s="4" t="str">
        <f t="shared" si="10"/>
        <v>completing the Standard Cultural Competence program</v>
      </c>
      <c r="M1199" s="4" t="s">
        <v>141</v>
      </c>
      <c r="N1199" s="109" t="s">
        <v>142</v>
      </c>
    </row>
    <row r="1200" spans="2:22" hidden="1" x14ac:dyDescent="0.3">
      <c r="C1200" s="111" t="str">
        <f>$C$1169</f>
        <v>Competitive Cultural Competence - completed</v>
      </c>
      <c r="E1200" s="116" t="s">
        <v>63</v>
      </c>
      <c r="F1200" s="111" t="str">
        <f>$H$1169</f>
        <v>completing the Competetive Cultural Competence program</v>
      </c>
      <c r="G1200" s="116" t="s">
        <v>63</v>
      </c>
      <c r="H1200" s="125" t="str">
        <f t="shared" si="9"/>
        <v>Now that the recipient is completing the Competetive Cultural Competence program, we anticipate greatly improved wellness outcomes.And will soon provide a testimonial of their responsiveness to the needs of diverse clients.</v>
      </c>
      <c r="I1200" s="4" t="s">
        <v>134</v>
      </c>
      <c r="J1200" s="4" t="str">
        <f t="shared" si="11"/>
        <v>the recipient</v>
      </c>
      <c r="K1200" s="110" t="str">
        <f>K$1195</f>
        <v xml:space="preserve"> is </v>
      </c>
      <c r="L1200" s="4" t="str">
        <f t="shared" si="10"/>
        <v>completing the Competetive Cultural Competence program</v>
      </c>
      <c r="M1200" s="4" t="s">
        <v>143</v>
      </c>
      <c r="N1200" s="109" t="s">
        <v>142</v>
      </c>
    </row>
    <row r="1201" spans="2:14" hidden="1" x14ac:dyDescent="0.3">
      <c r="G1201" s="116" t="s">
        <v>63</v>
      </c>
      <c r="H1201" s="125" t="str">
        <f t="shared" si="9"/>
        <v>Select one of these two services, Standard or Competitive Competence, to best improve your efficacy serving diverse patients.We can then offer a testimonial of your improved responsiveness to diverse clients.</v>
      </c>
      <c r="K1201" s="110" t="s">
        <v>144</v>
      </c>
      <c r="L1201" s="110" t="s">
        <v>145</v>
      </c>
      <c r="M1201" s="110" t="s">
        <v>146</v>
      </c>
      <c r="N1201" s="109" t="s">
        <v>147</v>
      </c>
    </row>
    <row r="1202" spans="2:14" hidden="1" x14ac:dyDescent="0.3">
      <c r="C1202" s="125" t="str">
        <f>IF($C1190=$C1195,H1195,IF($C1190=$C1196,H1196,IF($C1190=C1197,H1197,IF($C1190=C1198,H1198,IF($C1190=C1199,H1199,IF($C1190=C1200,H1200,IF($C1190=0,H1201)))))))</f>
        <v>Select one of these two services, Standard or Competitive Competence, to best improve your efficacy serving diverse patients.We can then offer a testimonial of your improved responsiveness to diverse clients.</v>
      </c>
      <c r="E1202" s="116" t="s">
        <v>63</v>
      </c>
      <c r="F1202" s="125" t="str">
        <f>IF($C1190=$C1195,F1195,IF($C1190=$C1196,F1196,IF($C1190=C1197,F1197,IF($C1190=C1198,F1198,IF($C1190=C1199,F1199,IF($C1190=C1200,F1200,IF($C1190=0,"")))))))</f>
        <v/>
      </c>
      <c r="G1202" s="116" t="s">
        <v>63</v>
      </c>
    </row>
    <row r="1203" spans="2:14" hidden="1" x14ac:dyDescent="0.3"/>
    <row r="1204" spans="2:14" hidden="1" x14ac:dyDescent="0.3">
      <c r="C1204" s="4" t="s">
        <v>148</v>
      </c>
    </row>
    <row r="1205" spans="2:14" hidden="1" x14ac:dyDescent="0.3"/>
    <row r="1206" spans="2:14" hidden="1" x14ac:dyDescent="0.3"/>
    <row r="1207" spans="2:14" hidden="1" x14ac:dyDescent="0.3"/>
    <row r="1208" spans="2:14" ht="16" hidden="1" x14ac:dyDescent="0.4">
      <c r="B1208" s="117" t="str">
        <f>IF(OR(F133="",J133=""),B133,CONCATENATE(B133,": ",F133,", ",J133))</f>
        <v>3rd visit</v>
      </c>
      <c r="C1208" s="118"/>
      <c r="D1208" s="118"/>
      <c r="E1208" s="118"/>
      <c r="F1208" s="119"/>
      <c r="G1208" s="118"/>
      <c r="H1208" s="120"/>
      <c r="I1208" s="118"/>
      <c r="J1208" s="118"/>
      <c r="K1208" s="118"/>
      <c r="L1208" s="118"/>
      <c r="M1208" s="121">
        <f>IF(J133=I$1103,L$1103,IF(J133=I$1104,L$1104,IF(J133=I$1105,L$1105,IF(J133=I$1106,L$1106,IF(J133=I$1107,L$1107,IF(J133=I$1108,L$1108,IF(J133=I$1109,L$1109,IF(J133="",0))))))))</f>
        <v>0</v>
      </c>
    </row>
    <row r="1209" spans="2:14" hidden="1" x14ac:dyDescent="0.3">
      <c r="F1209" s="114"/>
    </row>
    <row r="1210" spans="2:14" hidden="1" x14ac:dyDescent="0.3">
      <c r="F1210" s="122">
        <f>F137</f>
        <v>0</v>
      </c>
      <c r="J1210" s="122">
        <f>F138</f>
        <v>0</v>
      </c>
    </row>
    <row r="1211" spans="2:14" hidden="1" x14ac:dyDescent="0.3"/>
    <row r="1212" spans="2:14" hidden="1" x14ac:dyDescent="0.3">
      <c r="B1212" s="115">
        <f>IF(C1212=F$1107,E$1107,IF(C1212=F$1108,E$1108,IF(C1212=F$1109,E$1109,IF(C1212=F$1110,E$1110,IF(C1212=F$1111,E$1111,IF(C1212=0,0))))))</f>
        <v>0</v>
      </c>
      <c r="C1212" s="4">
        <f>K140</f>
        <v>0</v>
      </c>
      <c r="F1212" s="4" t="str">
        <f>F1175</f>
        <v>1. I felt fully seen and heard.</v>
      </c>
      <c r="M1212" s="4">
        <f>IF(K140="",0,1)</f>
        <v>0</v>
      </c>
    </row>
    <row r="1213" spans="2:14" hidden="1" x14ac:dyDescent="0.3">
      <c r="B1213" s="115">
        <f t="shared" ref="B1213:B1221" si="12">IF(C1213=F$1107,E$1107,IF(C1213=F$1108,E$1108,IF(C1213=F$1109,E$1109,IF(C1213=F$1110,E$1110,IF(C1213=F$1111,E$1111,IF(C1213=0,0))))))</f>
        <v>0</v>
      </c>
      <c r="C1213" s="4">
        <f>K142</f>
        <v>0</v>
      </c>
      <c r="F1213" s="4" t="str">
        <f t="shared" ref="F1213:F1221" si="13">F1176</f>
        <v>2. They faithfully responded to all of my expressions of pain or discomfort.</v>
      </c>
      <c r="M1213" s="4">
        <f>IF(K142="",0,1)</f>
        <v>0</v>
      </c>
    </row>
    <row r="1214" spans="2:14" hidden="1" x14ac:dyDescent="0.3">
      <c r="B1214" s="115">
        <f t="shared" si="12"/>
        <v>0</v>
      </c>
      <c r="C1214" s="4">
        <f>K144</f>
        <v>0</v>
      </c>
      <c r="F1214" s="4" t="str">
        <f t="shared" si="13"/>
        <v>3. They put my personal wellbeing ahead of their institutional processes.</v>
      </c>
      <c r="M1214" s="4">
        <f>IF(K144="",0,1)</f>
        <v>0</v>
      </c>
    </row>
    <row r="1215" spans="2:14" hidden="1" x14ac:dyDescent="0.3">
      <c r="B1215" s="115">
        <f t="shared" si="12"/>
        <v>0</v>
      </c>
      <c r="C1215" s="4">
        <f>K146</f>
        <v>0</v>
      </c>
      <c r="F1215" s="4" t="str">
        <f t="shared" si="13"/>
        <v>4. Their actions and expressions were devoid of any microaggressions.</v>
      </c>
      <c r="M1215" s="4">
        <f>IF(K146="",0,1)</f>
        <v>0</v>
      </c>
    </row>
    <row r="1216" spans="2:14" hidden="1" x14ac:dyDescent="0.3">
      <c r="B1216" s="115">
        <f t="shared" si="12"/>
        <v>0</v>
      </c>
      <c r="C1216" s="4">
        <f>K148</f>
        <v>0</v>
      </c>
      <c r="F1216" s="4" t="str">
        <f t="shared" si="13"/>
        <v>5. They asked me how they could be more culturally sensitive.</v>
      </c>
      <c r="M1216" s="4">
        <f>IF(K148="",0,1)</f>
        <v>0</v>
      </c>
    </row>
    <row r="1217" spans="2:16" hidden="1" x14ac:dyDescent="0.3">
      <c r="B1217" s="115">
        <f t="shared" si="12"/>
        <v>0</v>
      </c>
      <c r="C1217" s="4">
        <f>K150</f>
        <v>0</v>
      </c>
      <c r="F1217" s="4" t="str">
        <f t="shared" si="13"/>
        <v>6. They did not exploit my vulnerability to their professional authority.</v>
      </c>
      <c r="M1217" s="4">
        <f>IF(K150="",0,1)</f>
        <v>0</v>
      </c>
    </row>
    <row r="1218" spans="2:16" hidden="1" x14ac:dyDescent="0.3">
      <c r="B1218" s="115">
        <f t="shared" si="12"/>
        <v>0</v>
      </c>
      <c r="C1218" s="4">
        <f>K152</f>
        <v>0</v>
      </c>
      <c r="F1218" s="4" t="str">
        <f t="shared" si="13"/>
        <v>7. I never had to give up my autonomy to fit their processes.</v>
      </c>
      <c r="M1218" s="4">
        <f>IF(K152="",0,1)</f>
        <v>0</v>
      </c>
    </row>
    <row r="1219" spans="2:16" hidden="1" x14ac:dyDescent="0.3">
      <c r="B1219" s="115">
        <f t="shared" si="12"/>
        <v>0</v>
      </c>
      <c r="C1219" s="4">
        <f>K154</f>
        <v>0</v>
      </c>
      <c r="F1219" s="4" t="str">
        <f t="shared" si="13"/>
        <v>8. Staff appeared to be culturally diverse.</v>
      </c>
      <c r="M1219" s="4">
        <f>IF(K154="",0,1)</f>
        <v>0</v>
      </c>
    </row>
    <row r="1220" spans="2:16" hidden="1" x14ac:dyDescent="0.3">
      <c r="B1220" s="115">
        <f t="shared" si="12"/>
        <v>0</v>
      </c>
      <c r="C1220" s="4">
        <f>K156</f>
        <v>0</v>
      </c>
      <c r="F1220" s="4" t="str">
        <f t="shared" si="13"/>
        <v>9. They effectively accommodated my linguistic barrier.</v>
      </c>
      <c r="M1220" s="4">
        <f>IF(K156="",0,1)</f>
        <v>0</v>
      </c>
    </row>
    <row r="1221" spans="2:16" hidden="1" x14ac:dyDescent="0.3">
      <c r="B1221" s="115">
        <f t="shared" si="12"/>
        <v>0</v>
      </c>
      <c r="C1221" s="4">
        <f>K158</f>
        <v>0</v>
      </c>
      <c r="F1221" s="4" t="str">
        <f t="shared" si="13"/>
        <v>10. I was offered billing options appropriate to my cultural values.</v>
      </c>
      <c r="M1221" s="4">
        <f>IF(K158="",0,1)</f>
        <v>0</v>
      </c>
    </row>
    <row r="1222" spans="2:16" hidden="1" x14ac:dyDescent="0.3">
      <c r="M1222" s="123">
        <f t="shared" ref="M1222" si="14">SUM(M1212:M1221)</f>
        <v>0</v>
      </c>
    </row>
    <row r="1223" spans="2:16" ht="15.5" hidden="1" x14ac:dyDescent="0.45">
      <c r="B1223" s="124">
        <f t="shared" ref="B1223" si="15">ROUND(SUM(B1212:B1221),0)</f>
        <v>0</v>
      </c>
      <c r="C1223" s="125" t="str">
        <f>IF(AND($B1223&gt;=$B$1114,$B1223&lt;$C$1114),E$1114,IF(AND($B1223&gt;=$B$1115,$B1223&lt;$C$1115),E$1115,IF(AND($B1223&gt;=$B$1116,$B1223&lt;$C$1116),E$1116,IF(AND($B1223&gt;=$B$1117,$B1223&lt;$C$1117),E$1117,IF(AND($B1223&gt;=$B$1118,$B1223&lt;=$C$1118),E$1118)))))</f>
        <v>Dangerously incompetent</v>
      </c>
      <c r="F1223" s="125" t="str">
        <f>IF(AND($B1223&gt;=$B$1114,$B1223&lt;$C$1114),H$1114,IF(AND($B1223&gt;=$B$1115,$B1223&lt;$C$1115),H$1115,IF(AND($B1223&gt;=$B$1116,$B1223&lt;$C$1116),H$1116,IF(AND($B1223&gt;=$B$1117,$B1223&lt;$C$1117),H$1117,IF(AND($B1223&gt;=$B$1118,$B1223&lt;=$C$1118),H$1118)))))</f>
        <v>dangerous incompetence</v>
      </c>
      <c r="I1223" s="125" t="str">
        <f>IF(AND($B1223&gt;=$B$1114,$B1223&lt;$C$1114),K$1114,IF(AND($B1223&gt;=$B$1115,$B1223&lt;$C$1115),K$1115,IF(AND($B1223&gt;=$B$1116,$B1223&lt;$C$1116),K$1116,IF(AND($B1223&gt;=$B$1117,$B1223&lt;$C$1117),K$1117,IF(AND($B1223&gt;=$B$1118,$B1223&lt;=$C$1118),K$1118)))))</f>
        <v>dangerous risk to the birthing person's wellbeing</v>
      </c>
      <c r="M1223" s="126" t="str">
        <f>IF(M1222=10,B1223,"")</f>
        <v/>
      </c>
      <c r="P1223" s="127" t="str">
        <f>IF(M1223="","",M1223*0.01)</f>
        <v/>
      </c>
    </row>
    <row r="1224" spans="2:16" ht="15.5" hidden="1" x14ac:dyDescent="0.45">
      <c r="L1224" s="128" t="s">
        <v>95</v>
      </c>
      <c r="M1224" s="129" t="str">
        <f>IF(K138="","",K138)</f>
        <v/>
      </c>
      <c r="P1224" s="127" t="str">
        <f>IF(M1224="","",1-(M1224/12))</f>
        <v/>
      </c>
    </row>
    <row r="1225" spans="2:16" hidden="1" x14ac:dyDescent="0.3">
      <c r="B1225" s="125" t="str">
        <f t="shared" ref="B1225" si="16">IF(M1222=10,CONCATENATE(E1225,F1225,G1225,H1225,I1225,J1225,K1225,L1225,M1225),"")</f>
        <v/>
      </c>
      <c r="D1225" s="116" t="s">
        <v>63</v>
      </c>
      <c r="E1225" s="4" t="s">
        <v>96</v>
      </c>
      <c r="F1225" s="4">
        <f t="shared" ref="F1225" si="17">B1223</f>
        <v>0</v>
      </c>
      <c r="G1225" s="4" t="s">
        <v>97</v>
      </c>
      <c r="H1225" s="4" t="str">
        <f t="shared" ref="H1225" si="18">F1223</f>
        <v>dangerous incompetence</v>
      </c>
      <c r="I1225" s="4" t="s">
        <v>98</v>
      </c>
    </row>
    <row r="1226" spans="2:16" hidden="1" x14ac:dyDescent="0.3"/>
    <row r="1227" spans="2:16" ht="14.5" hidden="1" x14ac:dyDescent="0.45">
      <c r="C1227" s="136">
        <f>E168</f>
        <v>0</v>
      </c>
      <c r="D1227" s="137"/>
      <c r="E1227" s="137"/>
      <c r="F1227" s="137"/>
      <c r="G1227" s="137"/>
      <c r="H1227" s="138"/>
    </row>
    <row r="1228" spans="2:16" hidden="1" x14ac:dyDescent="0.3"/>
    <row r="1229" spans="2:16" hidden="1" x14ac:dyDescent="0.3">
      <c r="C1229" s="125" t="str">
        <f>CONCATENATE(E1229,F1229,G1229,H1229,I1229,J1229,K1229,,L1229,M1229)</f>
        <v xml:space="preserve">We provide this helpful feedback to you, the recipient, to improve your cultural competency. </v>
      </c>
      <c r="D1229" s="116" t="s">
        <v>63</v>
      </c>
      <c r="E1229" s="4" t="s">
        <v>129</v>
      </c>
      <c r="F1229" s="4" t="str">
        <f>IF($J1210=0,"the recipient",$J1210)</f>
        <v>the recipient</v>
      </c>
      <c r="G1229" s="4" t="s">
        <v>130</v>
      </c>
      <c r="H1229" s="4"/>
    </row>
    <row r="1230" spans="2:16" hidden="1" x14ac:dyDescent="0.3">
      <c r="C1230" s="125" t="str">
        <f>CONCATENATE(E1230,F1230,G1230,H1230,I1230,J1230,K1230,,L1230,M1230)</f>
        <v xml:space="preserve">We know medical providers like you rely upon referrals. Often from those you serve. </v>
      </c>
      <c r="D1230" s="116" t="s">
        <v>63</v>
      </c>
      <c r="E1230" s="4" t="s">
        <v>132</v>
      </c>
      <c r="G1230" s="4" t="s">
        <v>133</v>
      </c>
    </row>
    <row r="1231" spans="2:16" hidden="1" x14ac:dyDescent="0.3">
      <c r="C1231" s="125" t="str">
        <f>CONCATENATE(E1231,F1231,G1231,H1231,I1231,J1231,K1231,,L1231,M1231)</f>
        <v>Select a service that best fits your needs.</v>
      </c>
      <c r="D1231" s="116" t="s">
        <v>63</v>
      </c>
      <c r="E1231" s="4" t="s">
        <v>23</v>
      </c>
    </row>
    <row r="1232" spans="2:16" hidden="1" x14ac:dyDescent="0.3">
      <c r="C1232" s="111" t="str">
        <f>$C$1164</f>
        <v>Standard Cultural Competence - begin</v>
      </c>
      <c r="E1232" s="116" t="s">
        <v>63</v>
      </c>
      <c r="F1232" s="111" t="str">
        <f>$H$1164</f>
        <v>beginning the Standard Cultural Competence program</v>
      </c>
      <c r="G1232" s="116" t="s">
        <v>63</v>
      </c>
      <c r="H1232" s="125" t="str">
        <f>CONCATENATE($I1232,$J1232,$K1232,$L1232,$M1232,$N1232,$O1232,$P1232)</f>
        <v>Now that the recipient is beginning the Standard Cultural Competence program, we expect improved outcomes.And can provide a testimonial of their responsiveness to the needs of diverse clients.</v>
      </c>
      <c r="I1232" s="4" t="s">
        <v>134</v>
      </c>
      <c r="J1232" s="116" t="str">
        <f>F1229</f>
        <v>the recipient</v>
      </c>
      <c r="K1232" s="110" t="s">
        <v>135</v>
      </c>
      <c r="L1232" s="4" t="str">
        <f>F1232</f>
        <v>beginning the Standard Cultural Competence program</v>
      </c>
      <c r="M1232" s="4" t="s">
        <v>136</v>
      </c>
      <c r="N1232" s="109" t="s">
        <v>137</v>
      </c>
    </row>
    <row r="1233" spans="2:14" hidden="1" x14ac:dyDescent="0.3">
      <c r="C1233" s="111" t="str">
        <f>$C$1165</f>
        <v>Competitive Cultural Competence - begin</v>
      </c>
      <c r="E1233" s="116" t="s">
        <v>63</v>
      </c>
      <c r="F1233" s="111" t="str">
        <f>$H$1165</f>
        <v>beginning the Competetive Cultural Competence program</v>
      </c>
      <c r="G1233" s="116" t="s">
        <v>63</v>
      </c>
      <c r="H1233" s="125" t="str">
        <f t="shared" ref="H1233:H1238" si="19">CONCATENATE($I1233,$J1233,$K1233,$L1233,$M1233,$N1233,$O1233,$P1233)</f>
        <v>Now that the recipient is beginning the Competetive Cultural Competence program, we anticipate modestly improved wellness outcomes.And can provide a testimonial of their responsiveness to the needs of diverse clients.</v>
      </c>
      <c r="I1233" s="4" t="s">
        <v>134</v>
      </c>
      <c r="J1233" s="4" t="str">
        <f>J1232</f>
        <v>the recipient</v>
      </c>
      <c r="K1233" s="110" t="str">
        <f>K$1195</f>
        <v xml:space="preserve"> is </v>
      </c>
      <c r="L1233" s="4" t="str">
        <f t="shared" ref="L1233:L1237" si="20">F1233</f>
        <v>beginning the Competetive Cultural Competence program</v>
      </c>
      <c r="M1233" s="4" t="s">
        <v>138</v>
      </c>
      <c r="N1233" s="109" t="s">
        <v>137</v>
      </c>
    </row>
    <row r="1234" spans="2:14" hidden="1" x14ac:dyDescent="0.3">
      <c r="C1234" s="111" t="str">
        <f>$C$1166</f>
        <v>Standard Cultural Competence - enrolled</v>
      </c>
      <c r="E1234" s="116" t="s">
        <v>63</v>
      </c>
      <c r="F1234" s="111" t="str">
        <f>$H$1166</f>
        <v>participating in the Standard Cultural Competence program</v>
      </c>
      <c r="G1234" s="116" t="s">
        <v>63</v>
      </c>
      <c r="H1234" s="125" t="str">
        <f t="shared" si="19"/>
        <v>Now that the recipient is participating in the Standard Cultural Competence program, we expect better outcomes.And can provide a testimonial of their responsiveness to the needs of diverse clients.</v>
      </c>
      <c r="I1234" s="4" t="s">
        <v>134</v>
      </c>
      <c r="J1234" s="4" t="str">
        <f t="shared" ref="J1234:J1237" si="21">J1233</f>
        <v>the recipient</v>
      </c>
      <c r="K1234" s="110" t="str">
        <f>K$1195</f>
        <v xml:space="preserve"> is </v>
      </c>
      <c r="L1234" s="4" t="str">
        <f t="shared" si="20"/>
        <v>participating in the Standard Cultural Competence program</v>
      </c>
      <c r="M1234" s="4" t="s">
        <v>139</v>
      </c>
      <c r="N1234" s="109" t="s">
        <v>137</v>
      </c>
    </row>
    <row r="1235" spans="2:14" hidden="1" x14ac:dyDescent="0.3">
      <c r="C1235" s="111" t="str">
        <f>$C$1167</f>
        <v>Competitive Cultural Competence - enrolled</v>
      </c>
      <c r="E1235" s="116" t="s">
        <v>63</v>
      </c>
      <c r="F1235" s="111" t="str">
        <f>$H$1167</f>
        <v>participating in the Competetive Cultural Competence program</v>
      </c>
      <c r="G1235" s="116" t="s">
        <v>63</v>
      </c>
      <c r="H1235" s="125" t="str">
        <f t="shared" si="19"/>
        <v>Now that the recipient is participating in the Competetive Cultural Competence program, we anticipate significantly improved wellness outcomes.And can provide a testimonial of their responsiveness to the needs of diverse clients.</v>
      </c>
      <c r="I1235" s="4" t="s">
        <v>134</v>
      </c>
      <c r="J1235" s="4" t="str">
        <f t="shared" si="21"/>
        <v>the recipient</v>
      </c>
      <c r="K1235" s="110" t="str">
        <f>K$1195</f>
        <v xml:space="preserve"> is </v>
      </c>
      <c r="L1235" s="4" t="str">
        <f t="shared" si="20"/>
        <v>participating in the Competetive Cultural Competence program</v>
      </c>
      <c r="M1235" s="4" t="s">
        <v>140</v>
      </c>
      <c r="N1235" s="109" t="s">
        <v>137</v>
      </c>
    </row>
    <row r="1236" spans="2:14" hidden="1" x14ac:dyDescent="0.3">
      <c r="C1236" s="111" t="str">
        <f>$C$1168</f>
        <v>Standard Cultural Competence - completed</v>
      </c>
      <c r="E1236" s="116" t="s">
        <v>63</v>
      </c>
      <c r="F1236" s="111" t="str">
        <f>$H$1168</f>
        <v>completing the Standard Cultural Competence program</v>
      </c>
      <c r="G1236" s="116" t="s">
        <v>63</v>
      </c>
      <c r="H1236" s="125" t="str">
        <f t="shared" si="19"/>
        <v>Now that the recipient is completing the Standard Cultural Competence program, we expect stellar outcomes.And will soon provide a testimonial of their responsiveness to the needs of diverse clients.</v>
      </c>
      <c r="I1236" s="4" t="s">
        <v>134</v>
      </c>
      <c r="J1236" s="4" t="str">
        <f t="shared" si="21"/>
        <v>the recipient</v>
      </c>
      <c r="K1236" s="110" t="str">
        <f>K$1195</f>
        <v xml:space="preserve"> is </v>
      </c>
      <c r="L1236" s="4" t="str">
        <f t="shared" si="20"/>
        <v>completing the Standard Cultural Competence program</v>
      </c>
      <c r="M1236" s="4" t="s">
        <v>141</v>
      </c>
      <c r="N1236" s="109" t="s">
        <v>142</v>
      </c>
    </row>
    <row r="1237" spans="2:14" hidden="1" x14ac:dyDescent="0.3">
      <c r="C1237" s="111" t="str">
        <f>$C$1169</f>
        <v>Competitive Cultural Competence - completed</v>
      </c>
      <c r="E1237" s="116" t="s">
        <v>63</v>
      </c>
      <c r="F1237" s="111" t="str">
        <f>$H$1169</f>
        <v>completing the Competetive Cultural Competence program</v>
      </c>
      <c r="G1237" s="116" t="s">
        <v>63</v>
      </c>
      <c r="H1237" s="125" t="str">
        <f t="shared" si="19"/>
        <v>Now that the recipient is completing the Competetive Cultural Competence program, we anticipate greatly improved wellness outcomes.And will soon provide a testimonial of their responsiveness to the needs of diverse clients.</v>
      </c>
      <c r="I1237" s="4" t="s">
        <v>134</v>
      </c>
      <c r="J1237" s="4" t="str">
        <f t="shared" si="21"/>
        <v>the recipient</v>
      </c>
      <c r="K1237" s="110" t="str">
        <f>K$1195</f>
        <v xml:space="preserve"> is </v>
      </c>
      <c r="L1237" s="4" t="str">
        <f t="shared" si="20"/>
        <v>completing the Competetive Cultural Competence program</v>
      </c>
      <c r="M1237" s="4" t="s">
        <v>143</v>
      </c>
      <c r="N1237" s="109" t="s">
        <v>142</v>
      </c>
    </row>
    <row r="1238" spans="2:14" hidden="1" x14ac:dyDescent="0.3">
      <c r="G1238" s="116" t="s">
        <v>63</v>
      </c>
      <c r="H1238" s="125" t="str">
        <f t="shared" si="19"/>
        <v>Select one of these two services, Standard or Competitive Competence, to best improve your efficacy serving diverse patients.We can then offer a testimonial of your improved responsiveness to diverse clients.</v>
      </c>
      <c r="K1238" s="110" t="s">
        <v>144</v>
      </c>
      <c r="L1238" s="110" t="s">
        <v>145</v>
      </c>
      <c r="M1238" s="110" t="s">
        <v>146</v>
      </c>
      <c r="N1238" s="109" t="s">
        <v>147</v>
      </c>
    </row>
    <row r="1239" spans="2:14" hidden="1" x14ac:dyDescent="0.3">
      <c r="C1239" s="125" t="str">
        <f>IF($C1227=$C1232,H1232,IF($C1227=$C1233,H1233,IF($C1227=C1234,H1234,IF($C1227=C1235,H1235,IF($C1227=C1236,H1236,IF($C1227=C1237,H1237,IF($C1227=0,H1238)))))))</f>
        <v>Select one of these two services, Standard or Competitive Competence, to best improve your efficacy serving diverse patients.We can then offer a testimonial of your improved responsiveness to diverse clients.</v>
      </c>
      <c r="E1239" s="116" t="s">
        <v>63</v>
      </c>
      <c r="F1239" s="125" t="str">
        <f>IF($C1227=$C1232,F1232,IF($C1227=$C1233,F1233,IF($C1227=C1234,F1234,IF($C1227=C1235,F1235,IF($C1227=C1236,F1236,IF($C1227=C1237,F1237,IF($C1227=0,"")))))))</f>
        <v/>
      </c>
      <c r="G1239" s="116"/>
    </row>
    <row r="1240" spans="2:14" hidden="1" x14ac:dyDescent="0.3"/>
    <row r="1241" spans="2:14" hidden="1" x14ac:dyDescent="0.3">
      <c r="C1241" s="4" t="s">
        <v>148</v>
      </c>
    </row>
    <row r="1242" spans="2:14" hidden="1" x14ac:dyDescent="0.3"/>
    <row r="1243" spans="2:14" hidden="1" x14ac:dyDescent="0.3"/>
    <row r="1244" spans="2:14" hidden="1" x14ac:dyDescent="0.3"/>
    <row r="1245" spans="2:14" ht="16" hidden="1" x14ac:dyDescent="0.4">
      <c r="B1245" s="117" t="str">
        <f>IF(OR(F174="",J174=""),B174,CONCATENATE(B174,": ",F174,", ",J174))</f>
        <v>4th visit</v>
      </c>
      <c r="C1245" s="118"/>
      <c r="D1245" s="118"/>
      <c r="E1245" s="118"/>
      <c r="F1245" s="119"/>
      <c r="G1245" s="118"/>
      <c r="H1245" s="120"/>
      <c r="I1245" s="118"/>
      <c r="J1245" s="118"/>
      <c r="K1245" s="118"/>
      <c r="L1245" s="118"/>
      <c r="M1245" s="121">
        <f>IF(J174=I$1103,L$1103,IF(J174=I$1104,L$1104,IF(J174=I$1105,L$1105,IF(J174=I$1106,L$1106,IF(J174=I$1107,L$1107,IF(J174=I$1108,L$1108,IF(J174=I$1109,L$1109,IF(J174="",0))))))))</f>
        <v>0</v>
      </c>
    </row>
    <row r="1246" spans="2:14" hidden="1" x14ac:dyDescent="0.3">
      <c r="F1246" s="114"/>
    </row>
    <row r="1247" spans="2:14" hidden="1" x14ac:dyDescent="0.3">
      <c r="F1247" s="122">
        <f>F178</f>
        <v>0</v>
      </c>
      <c r="J1247" s="122">
        <f>F179</f>
        <v>0</v>
      </c>
    </row>
    <row r="1248" spans="2:14" hidden="1" x14ac:dyDescent="0.3"/>
    <row r="1249" spans="2:16" hidden="1" x14ac:dyDescent="0.3">
      <c r="B1249" s="115">
        <f>IF(C1249=F$1107,E$1107,IF(C1249=F$1108,E$1108,IF(C1249=F$1109,E$1109,IF(C1249=F$1110,E$1110,IF(C1249=F$1111,E$1111,IF(C1249=0,0))))))</f>
        <v>0</v>
      </c>
      <c r="C1249" s="4">
        <f>K181</f>
        <v>0</v>
      </c>
      <c r="F1249" s="4" t="str">
        <f>F1212</f>
        <v>1. I felt fully seen and heard.</v>
      </c>
      <c r="M1249" s="4">
        <f>IF(K181="",0,1)</f>
        <v>0</v>
      </c>
    </row>
    <row r="1250" spans="2:16" hidden="1" x14ac:dyDescent="0.3">
      <c r="B1250" s="115">
        <f t="shared" ref="B1250:B1258" si="22">IF(C1250=F$1107,E$1107,IF(C1250=F$1108,E$1108,IF(C1250=F$1109,E$1109,IF(C1250=F$1110,E$1110,IF(C1250=F$1111,E$1111,IF(C1250=0,0))))))</f>
        <v>0</v>
      </c>
      <c r="C1250" s="4">
        <f>K183</f>
        <v>0</v>
      </c>
      <c r="F1250" s="4" t="str">
        <f t="shared" ref="F1250:F1258" si="23">F1213</f>
        <v>2. They faithfully responded to all of my expressions of pain or discomfort.</v>
      </c>
      <c r="M1250" s="4">
        <f>IF(K183="",0,1)</f>
        <v>0</v>
      </c>
    </row>
    <row r="1251" spans="2:16" hidden="1" x14ac:dyDescent="0.3">
      <c r="B1251" s="115">
        <f t="shared" si="22"/>
        <v>0</v>
      </c>
      <c r="C1251" s="4">
        <f>K185</f>
        <v>0</v>
      </c>
      <c r="F1251" s="4" t="str">
        <f t="shared" si="23"/>
        <v>3. They put my personal wellbeing ahead of their institutional processes.</v>
      </c>
      <c r="M1251" s="4">
        <f>IF(K185="",0,1)</f>
        <v>0</v>
      </c>
    </row>
    <row r="1252" spans="2:16" hidden="1" x14ac:dyDescent="0.3">
      <c r="B1252" s="115">
        <f t="shared" si="22"/>
        <v>0</v>
      </c>
      <c r="C1252" s="4">
        <f>K187</f>
        <v>0</v>
      </c>
      <c r="F1252" s="4" t="str">
        <f t="shared" si="23"/>
        <v>4. Their actions and expressions were devoid of any microaggressions.</v>
      </c>
      <c r="M1252" s="4">
        <f>IF(K187="",0,1)</f>
        <v>0</v>
      </c>
    </row>
    <row r="1253" spans="2:16" hidden="1" x14ac:dyDescent="0.3">
      <c r="B1253" s="115">
        <f t="shared" si="22"/>
        <v>0</v>
      </c>
      <c r="C1253" s="4">
        <f>K189</f>
        <v>0</v>
      </c>
      <c r="F1253" s="4" t="str">
        <f t="shared" si="23"/>
        <v>5. They asked me how they could be more culturally sensitive.</v>
      </c>
      <c r="M1253" s="4">
        <f>IF(K189="",0,1)</f>
        <v>0</v>
      </c>
    </row>
    <row r="1254" spans="2:16" hidden="1" x14ac:dyDescent="0.3">
      <c r="B1254" s="115">
        <f t="shared" si="22"/>
        <v>0</v>
      </c>
      <c r="C1254" s="4">
        <f>K191</f>
        <v>0</v>
      </c>
      <c r="F1254" s="4" t="str">
        <f t="shared" si="23"/>
        <v>6. They did not exploit my vulnerability to their professional authority.</v>
      </c>
      <c r="M1254" s="4">
        <f>IF(K191="",0,1)</f>
        <v>0</v>
      </c>
    </row>
    <row r="1255" spans="2:16" hidden="1" x14ac:dyDescent="0.3">
      <c r="B1255" s="115">
        <f t="shared" si="22"/>
        <v>0</v>
      </c>
      <c r="C1255" s="4">
        <f>K193</f>
        <v>0</v>
      </c>
      <c r="F1255" s="4" t="str">
        <f t="shared" si="23"/>
        <v>7. I never had to give up my autonomy to fit their processes.</v>
      </c>
      <c r="M1255" s="4">
        <f>IF(K193="",0,1)</f>
        <v>0</v>
      </c>
    </row>
    <row r="1256" spans="2:16" hidden="1" x14ac:dyDescent="0.3">
      <c r="B1256" s="115">
        <f t="shared" si="22"/>
        <v>0</v>
      </c>
      <c r="C1256" s="4">
        <f>K195</f>
        <v>0</v>
      </c>
      <c r="F1256" s="4" t="str">
        <f t="shared" si="23"/>
        <v>8. Staff appeared to be culturally diverse.</v>
      </c>
      <c r="M1256" s="4">
        <f>IF(K195="",0,1)</f>
        <v>0</v>
      </c>
    </row>
    <row r="1257" spans="2:16" hidden="1" x14ac:dyDescent="0.3">
      <c r="B1257" s="115">
        <f t="shared" si="22"/>
        <v>0</v>
      </c>
      <c r="C1257" s="4">
        <f>K197</f>
        <v>0</v>
      </c>
      <c r="F1257" s="4" t="str">
        <f t="shared" si="23"/>
        <v>9. They effectively accommodated my linguistic barrier.</v>
      </c>
      <c r="M1257" s="4">
        <f>IF(K197="",0,1)</f>
        <v>0</v>
      </c>
    </row>
    <row r="1258" spans="2:16" hidden="1" x14ac:dyDescent="0.3">
      <c r="B1258" s="115">
        <f t="shared" si="22"/>
        <v>0</v>
      </c>
      <c r="C1258" s="4">
        <f>K199</f>
        <v>0</v>
      </c>
      <c r="F1258" s="4" t="str">
        <f t="shared" si="23"/>
        <v>10. I was offered billing options appropriate to my cultural values.</v>
      </c>
      <c r="M1258" s="4">
        <f>IF(K199="",0,1)</f>
        <v>0</v>
      </c>
    </row>
    <row r="1259" spans="2:16" hidden="1" x14ac:dyDescent="0.3">
      <c r="M1259" s="123">
        <f t="shared" ref="M1259" si="24">SUM(M1249:M1258)</f>
        <v>0</v>
      </c>
    </row>
    <row r="1260" spans="2:16" ht="15.5" hidden="1" x14ac:dyDescent="0.45">
      <c r="B1260" s="124">
        <f t="shared" ref="B1260" si="25">ROUND(SUM(B1249:B1258),0)</f>
        <v>0</v>
      </c>
      <c r="C1260" s="125" t="str">
        <f>IF(AND($B1260&gt;=$B$1114,$B1260&lt;$C$1114),E$1114,IF(AND($B1260&gt;=$B$1115,$B1260&lt;$C$1115),E$1115,IF(AND($B1260&gt;=$B$1116,$B1260&lt;$C$1116),E$1116,IF(AND($B1260&gt;=$B$1117,$B1260&lt;$C$1117),E$1117,IF(AND($B1260&gt;=$B$1118,$B1260&lt;=$C$1118),E$1118)))))</f>
        <v>Dangerously incompetent</v>
      </c>
      <c r="F1260" s="125" t="str">
        <f>IF(AND($B1260&gt;=$B$1114,$B1260&lt;$C$1114),H$1114,IF(AND($B1260&gt;=$B$1115,$B1260&lt;$C$1115),H$1115,IF(AND($B1260&gt;=$B$1116,$B1260&lt;$C$1116),H$1116,IF(AND($B1260&gt;=$B$1117,$B1260&lt;$C$1117),H$1117,IF(AND($B1260&gt;=$B$1118,$B1260&lt;=$C$1118),H$1118)))))</f>
        <v>dangerous incompetence</v>
      </c>
      <c r="I1260" s="125" t="str">
        <f>IF(AND($B1260&gt;=$B$1114,$B1260&lt;$C$1114),K$1114,IF(AND($B1260&gt;=$B$1115,$B1260&lt;$C$1115),K$1115,IF(AND($B1260&gt;=$B$1116,$B1260&lt;$C$1116),K$1116,IF(AND($B1260&gt;=$B$1117,$B1260&lt;$C$1117),K$1117,IF(AND($B1260&gt;=$B$1118,$B1260&lt;=$C$1118),K$1118)))))</f>
        <v>dangerous risk to the birthing person's wellbeing</v>
      </c>
      <c r="M1260" s="126" t="str">
        <f>IF(M1259=10,B1260,"")</f>
        <v/>
      </c>
      <c r="P1260" s="127" t="str">
        <f>IF(M1260="","",M1260*0.01)</f>
        <v/>
      </c>
    </row>
    <row r="1261" spans="2:16" ht="15.5" hidden="1" x14ac:dyDescent="0.45">
      <c r="L1261" s="128" t="s">
        <v>95</v>
      </c>
      <c r="M1261" s="129" t="str">
        <f>IF(K179="","",K179)</f>
        <v/>
      </c>
      <c r="P1261" s="127" t="str">
        <f>IF(M1261="","",1-(M1261/12))</f>
        <v/>
      </c>
    </row>
    <row r="1262" spans="2:16" hidden="1" x14ac:dyDescent="0.3">
      <c r="B1262" s="125" t="str">
        <f t="shared" ref="B1262" si="26">IF(M1259=10,CONCATENATE(E1262,F1262,G1262,H1262,I1262,J1262,K1262,L1262,M1262),"")</f>
        <v/>
      </c>
      <c r="D1262" s="116" t="s">
        <v>63</v>
      </c>
      <c r="E1262" s="4" t="s">
        <v>96</v>
      </c>
      <c r="F1262" s="4">
        <f t="shared" ref="F1262" si="27">B1260</f>
        <v>0</v>
      </c>
      <c r="G1262" s="4" t="s">
        <v>97</v>
      </c>
      <c r="H1262" s="4" t="str">
        <f t="shared" ref="H1262" si="28">F1260</f>
        <v>dangerous incompetence</v>
      </c>
      <c r="I1262" s="4" t="s">
        <v>98</v>
      </c>
    </row>
    <row r="1263" spans="2:16" hidden="1" x14ac:dyDescent="0.3"/>
    <row r="1264" spans="2:16" ht="14.5" hidden="1" x14ac:dyDescent="0.45">
      <c r="C1264" s="136">
        <f>E209</f>
        <v>0</v>
      </c>
      <c r="D1264" s="137"/>
      <c r="E1264" s="137"/>
      <c r="F1264" s="137"/>
      <c r="G1264" s="137"/>
      <c r="H1264" s="138"/>
    </row>
    <row r="1265" spans="3:14" hidden="1" x14ac:dyDescent="0.3"/>
    <row r="1266" spans="3:14" hidden="1" x14ac:dyDescent="0.3">
      <c r="C1266" s="125" t="str">
        <f>CONCATENATE(E1266,F1266,G1266,H1266,I1266,J1266,K1266,,L1266,M1266)</f>
        <v xml:space="preserve">We provide this helpful feedback to you, the recipient, to improve your cultural competency. </v>
      </c>
      <c r="D1266" s="116" t="s">
        <v>63</v>
      </c>
      <c r="E1266" s="4" t="s">
        <v>129</v>
      </c>
      <c r="F1266" s="4" t="str">
        <f>IF($J1247=0,"the recipient",$J1247)</f>
        <v>the recipient</v>
      </c>
      <c r="G1266" s="4" t="s">
        <v>130</v>
      </c>
      <c r="H1266" s="4"/>
    </row>
    <row r="1267" spans="3:14" hidden="1" x14ac:dyDescent="0.3">
      <c r="C1267" s="125" t="str">
        <f>CONCATENATE(E1267,F1267,G1267,H1267,I1267,J1267,K1267,,L1267,M1267)</f>
        <v xml:space="preserve">We know medical providers like you rely upon referrals. Often from those you serve. </v>
      </c>
      <c r="D1267" s="116" t="s">
        <v>63</v>
      </c>
      <c r="E1267" s="4" t="s">
        <v>132</v>
      </c>
      <c r="G1267" s="4" t="s">
        <v>133</v>
      </c>
    </row>
    <row r="1268" spans="3:14" hidden="1" x14ac:dyDescent="0.3">
      <c r="C1268" s="125" t="str">
        <f>CONCATENATE(E1268,F1268,G1268,H1268,I1268,J1268,K1268,,L1268,M1268)</f>
        <v>Select a service that best fits your needs.</v>
      </c>
      <c r="D1268" s="116" t="s">
        <v>63</v>
      </c>
      <c r="E1268" s="4" t="s">
        <v>23</v>
      </c>
    </row>
    <row r="1269" spans="3:14" hidden="1" x14ac:dyDescent="0.3">
      <c r="C1269" s="111" t="str">
        <f>$C$1164</f>
        <v>Standard Cultural Competence - begin</v>
      </c>
      <c r="E1269" s="116" t="s">
        <v>63</v>
      </c>
      <c r="F1269" s="111" t="str">
        <f>$H$1164</f>
        <v>beginning the Standard Cultural Competence program</v>
      </c>
      <c r="G1269" s="116" t="s">
        <v>63</v>
      </c>
      <c r="H1269" s="125" t="str">
        <f>CONCATENATE($I1269,$J1269,$K1269,$L1269,$M1269,$N1269,$O1269,$P1269)</f>
        <v>Now that the recipient is beginning the Standard Cultural Competence program, we expect improved outcomes. And can provide a testimonial of their responsiveness to the needs of diverse clients.</v>
      </c>
      <c r="I1269" s="4" t="s">
        <v>134</v>
      </c>
      <c r="J1269" s="116" t="str">
        <f>F1266</f>
        <v>the recipient</v>
      </c>
      <c r="K1269" s="110" t="s">
        <v>135</v>
      </c>
      <c r="L1269" s="4" t="str">
        <f>F1269</f>
        <v>beginning the Standard Cultural Competence program</v>
      </c>
      <c r="M1269" s="4" t="s">
        <v>149</v>
      </c>
      <c r="N1269" s="109" t="s">
        <v>137</v>
      </c>
    </row>
    <row r="1270" spans="3:14" hidden="1" x14ac:dyDescent="0.3">
      <c r="C1270" s="111" t="str">
        <f>$C$1165</f>
        <v>Competitive Cultural Competence - begin</v>
      </c>
      <c r="E1270" s="116" t="s">
        <v>63</v>
      </c>
      <c r="F1270" s="111" t="str">
        <f>$H$1165</f>
        <v>beginning the Competetive Cultural Competence program</v>
      </c>
      <c r="G1270" s="116" t="s">
        <v>63</v>
      </c>
      <c r="H1270" s="125" t="str">
        <f t="shared" ref="H1270:H1275" si="29">CONCATENATE($I1270,$J1270,$K1270,$L1270,$M1270,$N1270,$O1270,$P1270)</f>
        <v>Now that the recipient is beginning the Competetive Cultural Competence program, we anticipate modestly improved wellness outcomes. And can provide a testimonial of their responsiveness to the needs of diverse clients.</v>
      </c>
      <c r="I1270" s="4" t="s">
        <v>134</v>
      </c>
      <c r="J1270" s="4" t="str">
        <f>J1269</f>
        <v>the recipient</v>
      </c>
      <c r="K1270" s="110" t="str">
        <f>K$1195</f>
        <v xml:space="preserve"> is </v>
      </c>
      <c r="L1270" s="4" t="str">
        <f t="shared" ref="L1270:L1274" si="30">F1270</f>
        <v>beginning the Competetive Cultural Competence program</v>
      </c>
      <c r="M1270" s="4" t="s">
        <v>150</v>
      </c>
      <c r="N1270" s="109" t="s">
        <v>137</v>
      </c>
    </row>
    <row r="1271" spans="3:14" hidden="1" x14ac:dyDescent="0.3">
      <c r="C1271" s="111" t="str">
        <f>$C$1166</f>
        <v>Standard Cultural Competence - enrolled</v>
      </c>
      <c r="E1271" s="116" t="s">
        <v>63</v>
      </c>
      <c r="F1271" s="111" t="str">
        <f>$H$1166</f>
        <v>participating in the Standard Cultural Competence program</v>
      </c>
      <c r="G1271" s="116" t="s">
        <v>63</v>
      </c>
      <c r="H1271" s="125" t="str">
        <f t="shared" si="29"/>
        <v>Now that the recipient is participating in the Standard Cultural Competence program, we expect better outcomes. And can provide a testimonial of their responsiveness to the needs of diverse clients.</v>
      </c>
      <c r="I1271" s="4" t="s">
        <v>134</v>
      </c>
      <c r="J1271" s="4" t="str">
        <f t="shared" ref="J1271:J1274" si="31">J1270</f>
        <v>the recipient</v>
      </c>
      <c r="K1271" s="110" t="str">
        <f>K$1195</f>
        <v xml:space="preserve"> is </v>
      </c>
      <c r="L1271" s="4" t="str">
        <f t="shared" si="30"/>
        <v>participating in the Standard Cultural Competence program</v>
      </c>
      <c r="M1271" s="4" t="s">
        <v>151</v>
      </c>
      <c r="N1271" s="109" t="s">
        <v>137</v>
      </c>
    </row>
    <row r="1272" spans="3:14" hidden="1" x14ac:dyDescent="0.3">
      <c r="C1272" s="111" t="str">
        <f>$C$1167</f>
        <v>Competitive Cultural Competence - enrolled</v>
      </c>
      <c r="E1272" s="116" t="s">
        <v>63</v>
      </c>
      <c r="F1272" s="111" t="str">
        <f>$H$1167</f>
        <v>participating in the Competetive Cultural Competence program</v>
      </c>
      <c r="G1272" s="116" t="s">
        <v>63</v>
      </c>
      <c r="H1272" s="125" t="str">
        <f t="shared" si="29"/>
        <v>Now that the recipient is participating in the Competetive Cultural Competence program, we anticipate significantly improved wellness outcomes. And can provide a testimonial of their responsiveness to the needs of diverse clients.</v>
      </c>
      <c r="I1272" s="4" t="s">
        <v>134</v>
      </c>
      <c r="J1272" s="4" t="str">
        <f t="shared" si="31"/>
        <v>the recipient</v>
      </c>
      <c r="K1272" s="110" t="str">
        <f>K$1195</f>
        <v xml:space="preserve"> is </v>
      </c>
      <c r="L1272" s="4" t="str">
        <f t="shared" si="30"/>
        <v>participating in the Competetive Cultural Competence program</v>
      </c>
      <c r="M1272" s="4" t="s">
        <v>152</v>
      </c>
      <c r="N1272" s="109" t="s">
        <v>137</v>
      </c>
    </row>
    <row r="1273" spans="3:14" hidden="1" x14ac:dyDescent="0.3">
      <c r="C1273" s="111" t="str">
        <f>$C$1168</f>
        <v>Standard Cultural Competence - completed</v>
      </c>
      <c r="E1273" s="116" t="s">
        <v>63</v>
      </c>
      <c r="F1273" s="111" t="str">
        <f>$H$1168</f>
        <v>completing the Standard Cultural Competence program</v>
      </c>
      <c r="G1273" s="116" t="s">
        <v>63</v>
      </c>
      <c r="H1273" s="125" t="str">
        <f t="shared" si="29"/>
        <v>Now that the recipient is completing the Standard Cultural Competence program, we expect stellar outcomes. And will soon provide a testimonial of their responsiveness to the needs of diverse clients.</v>
      </c>
      <c r="I1273" s="4" t="s">
        <v>134</v>
      </c>
      <c r="J1273" s="4" t="str">
        <f t="shared" si="31"/>
        <v>the recipient</v>
      </c>
      <c r="K1273" s="110" t="str">
        <f>K$1195</f>
        <v xml:space="preserve"> is </v>
      </c>
      <c r="L1273" s="4" t="str">
        <f t="shared" si="30"/>
        <v>completing the Standard Cultural Competence program</v>
      </c>
      <c r="M1273" s="4" t="s">
        <v>153</v>
      </c>
      <c r="N1273" s="109" t="s">
        <v>142</v>
      </c>
    </row>
    <row r="1274" spans="3:14" hidden="1" x14ac:dyDescent="0.3">
      <c r="C1274" s="111" t="str">
        <f>$C$1169</f>
        <v>Competitive Cultural Competence - completed</v>
      </c>
      <c r="E1274" s="116" t="s">
        <v>63</v>
      </c>
      <c r="F1274" s="111" t="str">
        <f>$H$1169</f>
        <v>completing the Competetive Cultural Competence program</v>
      </c>
      <c r="G1274" s="116" t="s">
        <v>63</v>
      </c>
      <c r="H1274" s="125" t="str">
        <f t="shared" si="29"/>
        <v>Now that the recipient is completing the Competetive Cultural Competence program, we anticipate greatly improved wellness outcomes. And will soon provide a testimonial of their responsiveness to the needs of diverse clients.</v>
      </c>
      <c r="I1274" s="4" t="s">
        <v>134</v>
      </c>
      <c r="J1274" s="4" t="str">
        <f t="shared" si="31"/>
        <v>the recipient</v>
      </c>
      <c r="K1274" s="110" t="str">
        <f>K$1195</f>
        <v xml:space="preserve"> is </v>
      </c>
      <c r="L1274" s="4" t="str">
        <f t="shared" si="30"/>
        <v>completing the Competetive Cultural Competence program</v>
      </c>
      <c r="M1274" s="4" t="s">
        <v>154</v>
      </c>
      <c r="N1274" s="109" t="s">
        <v>142</v>
      </c>
    </row>
    <row r="1275" spans="3:14" hidden="1" x14ac:dyDescent="0.3">
      <c r="G1275" s="116" t="s">
        <v>63</v>
      </c>
      <c r="H1275" s="125" t="str">
        <f t="shared" si="29"/>
        <v>Select one of these two services, Standard or Competitive Competence, to best improve your efficacy serving diverse patients. We can then offer a testimonial of your improved responsiveness to diverse clients.</v>
      </c>
      <c r="K1275" s="110" t="s">
        <v>144</v>
      </c>
      <c r="L1275" s="110" t="s">
        <v>145</v>
      </c>
      <c r="M1275" s="110" t="s">
        <v>155</v>
      </c>
      <c r="N1275" s="109" t="s">
        <v>147</v>
      </c>
    </row>
    <row r="1276" spans="3:14" hidden="1" x14ac:dyDescent="0.3">
      <c r="C1276" s="125" t="str">
        <f>IF($C1264=$C1269,H1269,IF($C1264=$C1270,H1270,IF($C1264=C1271,H1271,IF($C1264=C1272,H1272,IF($C1264=C1273,H1273,IF($C1264=C1274,H1274,IF($C1264=0,H1275)))))))</f>
        <v>Select one of these two services, Standard or Competitive Competence, to best improve your efficacy serving diverse patients. We can then offer a testimonial of your improved responsiveness to diverse clients.</v>
      </c>
      <c r="E1276" s="116" t="s">
        <v>63</v>
      </c>
      <c r="F1276" s="125" t="str">
        <f>IF($C1264=$C1269,F1269,IF($C1264=$C1270,F1270,IF($C1264=C1271,F1271,IF($C1264=C1272,F1272,IF($C1264=C1273,F1273,IF($C1264=C1274,F1274,IF($C1264=0,"")))))))</f>
        <v/>
      </c>
      <c r="G1276" s="116" t="s">
        <v>63</v>
      </c>
    </row>
    <row r="1277" spans="3:14" hidden="1" x14ac:dyDescent="0.3"/>
    <row r="1278" spans="3:14" hidden="1" x14ac:dyDescent="0.3">
      <c r="C1278" s="4" t="s">
        <v>148</v>
      </c>
    </row>
    <row r="1279" spans="3:14" hidden="1" x14ac:dyDescent="0.3"/>
    <row r="1280" spans="3:14" hidden="1" x14ac:dyDescent="0.3"/>
    <row r="1281" spans="2:13" hidden="1" x14ac:dyDescent="0.3"/>
    <row r="1282" spans="2:13" ht="16" hidden="1" x14ac:dyDescent="0.4">
      <c r="B1282" s="117" t="str">
        <f>IF(OR(F215="",J215=""),B215,CONCATENATE(B215,": ",F215,", ",J215))</f>
        <v>5th visit</v>
      </c>
      <c r="C1282" s="118"/>
      <c r="D1282" s="118"/>
      <c r="E1282" s="118"/>
      <c r="F1282" s="119"/>
      <c r="G1282" s="118"/>
      <c r="H1282" s="120"/>
      <c r="I1282" s="118"/>
      <c r="J1282" s="118"/>
      <c r="K1282" s="118"/>
      <c r="L1282" s="118"/>
      <c r="M1282" s="140">
        <f>IF(J215=I$1103,L$1103,IF(J215=I$1104,L$1104,IF(J215=I$1105,L$1105,IF(J215=I$1106,L$1106,IF(J215=I$1107,L$1107,IF(J215=I$1108,L$1108,IF(J215=I$1109,L$1109,IF(J215="",0))))))))</f>
        <v>0</v>
      </c>
    </row>
    <row r="1283" spans="2:13" hidden="1" x14ac:dyDescent="0.3">
      <c r="F1283" s="114"/>
    </row>
    <row r="1284" spans="2:13" hidden="1" x14ac:dyDescent="0.3">
      <c r="F1284" s="122">
        <f>F219</f>
        <v>0</v>
      </c>
      <c r="J1284" s="122">
        <f>F220</f>
        <v>0</v>
      </c>
    </row>
    <row r="1285" spans="2:13" hidden="1" x14ac:dyDescent="0.3"/>
    <row r="1286" spans="2:13" hidden="1" x14ac:dyDescent="0.3">
      <c r="B1286" s="115">
        <f>IF(C1286=F$1107,E$1107,IF(C1286=F$1108,E$1108,IF(C1286=F$1109,E$1109,IF(C1286=F$1110,E$1110,IF(C1286=F$1111,E$1111,IF(C1286=0,0))))))</f>
        <v>0</v>
      </c>
      <c r="C1286" s="4">
        <f>K222</f>
        <v>0</v>
      </c>
      <c r="F1286" s="4" t="str">
        <f>F1249</f>
        <v>1. I felt fully seen and heard.</v>
      </c>
      <c r="M1286" s="4">
        <f>IF(K222="",0,1)</f>
        <v>0</v>
      </c>
    </row>
    <row r="1287" spans="2:13" hidden="1" x14ac:dyDescent="0.3">
      <c r="B1287" s="115">
        <f t="shared" ref="B1287:B1295" si="32">IF(C1287=F$1107,E$1107,IF(C1287=F$1108,E$1108,IF(C1287=F$1109,E$1109,IF(C1287=F$1110,E$1110,IF(C1287=F$1111,E$1111,IF(C1287=0,0))))))</f>
        <v>0</v>
      </c>
      <c r="C1287" s="4">
        <f>K224</f>
        <v>0</v>
      </c>
      <c r="F1287" s="4" t="str">
        <f t="shared" ref="F1287:F1295" si="33">F1250</f>
        <v>2. They faithfully responded to all of my expressions of pain or discomfort.</v>
      </c>
      <c r="M1287" s="4">
        <f>IF(K224="",0,1)</f>
        <v>0</v>
      </c>
    </row>
    <row r="1288" spans="2:13" hidden="1" x14ac:dyDescent="0.3">
      <c r="B1288" s="115">
        <f t="shared" si="32"/>
        <v>0</v>
      </c>
      <c r="C1288" s="4">
        <f>K226</f>
        <v>0</v>
      </c>
      <c r="F1288" s="4" t="str">
        <f t="shared" si="33"/>
        <v>3. They put my personal wellbeing ahead of their institutional processes.</v>
      </c>
      <c r="M1288" s="4">
        <f>IF(K226="",0,1)</f>
        <v>0</v>
      </c>
    </row>
    <row r="1289" spans="2:13" hidden="1" x14ac:dyDescent="0.3">
      <c r="B1289" s="115">
        <f t="shared" si="32"/>
        <v>0</v>
      </c>
      <c r="C1289" s="4">
        <f>K228</f>
        <v>0</v>
      </c>
      <c r="F1289" s="4" t="str">
        <f t="shared" si="33"/>
        <v>4. Their actions and expressions were devoid of any microaggressions.</v>
      </c>
      <c r="M1289" s="4">
        <f>IF(K228="",0,1)</f>
        <v>0</v>
      </c>
    </row>
    <row r="1290" spans="2:13" hidden="1" x14ac:dyDescent="0.3">
      <c r="B1290" s="115">
        <f t="shared" si="32"/>
        <v>0</v>
      </c>
      <c r="C1290" s="4">
        <f>K230</f>
        <v>0</v>
      </c>
      <c r="F1290" s="4" t="str">
        <f t="shared" si="33"/>
        <v>5. They asked me how they could be more culturally sensitive.</v>
      </c>
      <c r="M1290" s="4">
        <f>IF(K230="",0,1)</f>
        <v>0</v>
      </c>
    </row>
    <row r="1291" spans="2:13" hidden="1" x14ac:dyDescent="0.3">
      <c r="B1291" s="115">
        <f t="shared" si="32"/>
        <v>0</v>
      </c>
      <c r="C1291" s="4">
        <f>K232</f>
        <v>0</v>
      </c>
      <c r="F1291" s="4" t="str">
        <f t="shared" si="33"/>
        <v>6. They did not exploit my vulnerability to their professional authority.</v>
      </c>
      <c r="M1291" s="4">
        <f>IF(K232="",0,1)</f>
        <v>0</v>
      </c>
    </row>
    <row r="1292" spans="2:13" hidden="1" x14ac:dyDescent="0.3">
      <c r="B1292" s="115">
        <f t="shared" si="32"/>
        <v>0</v>
      </c>
      <c r="C1292" s="4">
        <f>K234</f>
        <v>0</v>
      </c>
      <c r="F1292" s="4" t="str">
        <f t="shared" si="33"/>
        <v>7. I never had to give up my autonomy to fit their processes.</v>
      </c>
      <c r="M1292" s="4">
        <f>IF(K234="",0,1)</f>
        <v>0</v>
      </c>
    </row>
    <row r="1293" spans="2:13" hidden="1" x14ac:dyDescent="0.3">
      <c r="B1293" s="115">
        <f t="shared" si="32"/>
        <v>0</v>
      </c>
      <c r="C1293" s="4">
        <f>K236</f>
        <v>0</v>
      </c>
      <c r="F1293" s="4" t="str">
        <f t="shared" si="33"/>
        <v>8. Staff appeared to be culturally diverse.</v>
      </c>
      <c r="M1293" s="4">
        <f>IF(K236="",0,1)</f>
        <v>0</v>
      </c>
    </row>
    <row r="1294" spans="2:13" hidden="1" x14ac:dyDescent="0.3">
      <c r="B1294" s="115">
        <f t="shared" si="32"/>
        <v>0</v>
      </c>
      <c r="C1294" s="4">
        <f>K238</f>
        <v>0</v>
      </c>
      <c r="F1294" s="4" t="str">
        <f t="shared" si="33"/>
        <v>9. They effectively accommodated my linguistic barrier.</v>
      </c>
      <c r="M1294" s="4">
        <f>IF(K238="",0,1)</f>
        <v>0</v>
      </c>
    </row>
    <row r="1295" spans="2:13" hidden="1" x14ac:dyDescent="0.3">
      <c r="B1295" s="115">
        <f t="shared" si="32"/>
        <v>0</v>
      </c>
      <c r="C1295" s="4">
        <f>K240</f>
        <v>0</v>
      </c>
      <c r="F1295" s="4" t="str">
        <f t="shared" si="33"/>
        <v>10. I was offered billing options appropriate to my cultural values.</v>
      </c>
      <c r="M1295" s="4">
        <f>IF(K240="",0,1)</f>
        <v>0</v>
      </c>
    </row>
    <row r="1296" spans="2:13" hidden="1" x14ac:dyDescent="0.3">
      <c r="M1296" s="123">
        <f t="shared" ref="M1296" si="34">SUM(M1286:M1295)</f>
        <v>0</v>
      </c>
    </row>
    <row r="1297" spans="2:16" ht="15.5" hidden="1" x14ac:dyDescent="0.45">
      <c r="B1297" s="124">
        <f t="shared" ref="B1297" si="35">ROUND(SUM(B1286:B1295),0)</f>
        <v>0</v>
      </c>
      <c r="C1297" s="125" t="str">
        <f>IF(AND($B1297&gt;=$B$1114,$B1297&lt;$C$1114),E$1114,IF(AND($B1297&gt;=$B$1115,$B1297&lt;$C$1115),E$1115,IF(AND($B1297&gt;=$B$1116,$B1297&lt;$C$1116),E$1116,IF(AND($B1297&gt;=$B$1117,$B1297&lt;$C$1117),E$1117,IF(AND($B1297&gt;=$B$1118,$B1297&lt;=$C$1118),E$1118)))))</f>
        <v>Dangerously incompetent</v>
      </c>
      <c r="F1297" s="125" t="str">
        <f>IF(AND($B1297&gt;=$B$1114,$B1297&lt;$C$1114),H$1114,IF(AND($B1297&gt;=$B$1115,$B1297&lt;$C$1115),H$1115,IF(AND($B1297&gt;=$B$1116,$B1297&lt;$C$1116),H$1116,IF(AND($B1297&gt;=$B$1117,$B1297&lt;$C$1117),H$1117,IF(AND($B1297&gt;=$B$1118,$B1297&lt;=$C$1118),H$1118)))))</f>
        <v>dangerous incompetence</v>
      </c>
      <c r="I1297" s="125" t="str">
        <f>IF(AND($B1297&gt;=$B$1114,$B1297&lt;$C$1114),K$1114,IF(AND($B1297&gt;=$B$1115,$B1297&lt;$C$1115),K$1115,IF(AND($B1297&gt;=$B$1116,$B1297&lt;$C$1116),K$1116,IF(AND($B1297&gt;=$B$1117,$B1297&lt;$C$1117),K$1117,IF(AND($B1297&gt;=$B$1118,$B1297&lt;=$C$1118),K$1118)))))</f>
        <v>dangerous risk to the birthing person's wellbeing</v>
      </c>
      <c r="M1297" s="126" t="str">
        <f>IF(M1296=10,B1297,"")</f>
        <v/>
      </c>
      <c r="P1297" s="127" t="str">
        <f>IF(M1297="","",M1297*0.01)</f>
        <v/>
      </c>
    </row>
    <row r="1298" spans="2:16" ht="15.5" hidden="1" x14ac:dyDescent="0.45">
      <c r="L1298" s="128" t="s">
        <v>95</v>
      </c>
      <c r="M1298" s="129" t="str">
        <f>IF(K220="","",K220)</f>
        <v/>
      </c>
      <c r="P1298" s="127" t="str">
        <f>IF(M1298="","",1-(M1298/12))</f>
        <v/>
      </c>
    </row>
    <row r="1299" spans="2:16" hidden="1" x14ac:dyDescent="0.3">
      <c r="B1299" s="125" t="str">
        <f t="shared" ref="B1299" si="36">IF(M1296=10,CONCATENATE(E1299,F1299,G1299,H1299,I1299,J1299,K1299,L1299,M1299),"")</f>
        <v/>
      </c>
      <c r="D1299" s="116" t="s">
        <v>63</v>
      </c>
      <c r="E1299" s="4" t="s">
        <v>96</v>
      </c>
      <c r="F1299" s="4">
        <f t="shared" ref="F1299" si="37">B1297</f>
        <v>0</v>
      </c>
      <c r="G1299" s="4" t="s">
        <v>97</v>
      </c>
      <c r="H1299" s="4" t="str">
        <f t="shared" ref="H1299" si="38">F1297</f>
        <v>dangerous incompetence</v>
      </c>
      <c r="I1299" s="4" t="s">
        <v>98</v>
      </c>
    </row>
    <row r="1300" spans="2:16" hidden="1" x14ac:dyDescent="0.3"/>
    <row r="1301" spans="2:16" ht="14.5" hidden="1" x14ac:dyDescent="0.45">
      <c r="C1301" s="136">
        <f>E250</f>
        <v>0</v>
      </c>
      <c r="D1301" s="137"/>
      <c r="E1301" s="137"/>
      <c r="F1301" s="137"/>
      <c r="G1301" s="137"/>
      <c r="H1301" s="138"/>
    </row>
    <row r="1302" spans="2:16" hidden="1" x14ac:dyDescent="0.3"/>
    <row r="1303" spans="2:16" hidden="1" x14ac:dyDescent="0.3">
      <c r="C1303" s="125" t="str">
        <f>CONCATENATE(E1303,F1303,G1303,H1303,I1303,J1303,K1303,,L1303,M1303)</f>
        <v xml:space="preserve">We provide this helpful feedback to you, the recipient, to improve your cultural competency. </v>
      </c>
      <c r="D1303" s="116" t="s">
        <v>63</v>
      </c>
      <c r="E1303" s="4" t="s">
        <v>129</v>
      </c>
      <c r="F1303" s="4" t="str">
        <f>IF($J1284=0,"the recipient",$J1284)</f>
        <v>the recipient</v>
      </c>
      <c r="G1303" s="4" t="s">
        <v>130</v>
      </c>
      <c r="H1303" s="4"/>
    </row>
    <row r="1304" spans="2:16" hidden="1" x14ac:dyDescent="0.3">
      <c r="C1304" s="125" t="str">
        <f>CONCATENATE(E1304,F1304,G1304,H1304,I1304,J1304,K1304,,L1304,M1304)</f>
        <v xml:space="preserve">We know medical providers like you rely upon referrals. Often from those you serve. </v>
      </c>
      <c r="D1304" s="116" t="s">
        <v>63</v>
      </c>
      <c r="E1304" s="4" t="s">
        <v>132</v>
      </c>
      <c r="G1304" s="4" t="s">
        <v>133</v>
      </c>
    </row>
    <row r="1305" spans="2:16" hidden="1" x14ac:dyDescent="0.3">
      <c r="C1305" s="125" t="str">
        <f>CONCATENATE(E1305,F1305,G1305,H1305,I1305,J1305,K1305,,L1305,M1305)</f>
        <v>Select a service that best fits your needs.</v>
      </c>
      <c r="D1305" s="116" t="s">
        <v>63</v>
      </c>
      <c r="E1305" s="4" t="s">
        <v>23</v>
      </c>
    </row>
    <row r="1306" spans="2:16" hidden="1" x14ac:dyDescent="0.3">
      <c r="C1306" s="111" t="str">
        <f>$C$1164</f>
        <v>Standard Cultural Competence - begin</v>
      </c>
      <c r="E1306" s="116" t="s">
        <v>63</v>
      </c>
      <c r="F1306" s="111" t="str">
        <f>$H$1164</f>
        <v>beginning the Standard Cultural Competence program</v>
      </c>
      <c r="G1306" s="116" t="s">
        <v>63</v>
      </c>
      <c r="H1306" s="125" t="str">
        <f>CONCATENATE($I1306,$J1306,$K1306,$L1306,$M1306,$N1306,$O1306,$P1306)</f>
        <v>Now that the recipient is beginning the Standard Cultural Competence program, we expect improved outcomes. And can provide a testimonial of their responsiveness to the needs of diverse clients.</v>
      </c>
      <c r="I1306" s="4" t="s">
        <v>134</v>
      </c>
      <c r="J1306" s="116" t="str">
        <f>F1303</f>
        <v>the recipient</v>
      </c>
      <c r="K1306" s="110" t="s">
        <v>135</v>
      </c>
      <c r="L1306" s="4" t="str">
        <f>F1306</f>
        <v>beginning the Standard Cultural Competence program</v>
      </c>
      <c r="M1306" s="4" t="s">
        <v>149</v>
      </c>
      <c r="N1306" s="109" t="s">
        <v>137</v>
      </c>
    </row>
    <row r="1307" spans="2:16" hidden="1" x14ac:dyDescent="0.3">
      <c r="C1307" s="111" t="str">
        <f>$C$1165</f>
        <v>Competitive Cultural Competence - begin</v>
      </c>
      <c r="E1307" s="116" t="s">
        <v>63</v>
      </c>
      <c r="F1307" s="111" t="str">
        <f>$H$1165</f>
        <v>beginning the Competetive Cultural Competence program</v>
      </c>
      <c r="G1307" s="116" t="s">
        <v>63</v>
      </c>
      <c r="H1307" s="125" t="str">
        <f t="shared" ref="H1307:H1312" si="39">CONCATENATE($I1307,$J1307,$K1307,$L1307,$M1307,$N1307,$O1307,$P1307)</f>
        <v>Now that the recipient is beginning the Competetive Cultural Competence program, we anticipate modestly improved wellness outcomes. And can provide a testimonial of their responsiveness to the needs of diverse clients.</v>
      </c>
      <c r="I1307" s="4" t="s">
        <v>134</v>
      </c>
      <c r="J1307" s="4" t="str">
        <f>J1306</f>
        <v>the recipient</v>
      </c>
      <c r="K1307" s="110" t="str">
        <f>K$1195</f>
        <v xml:space="preserve"> is </v>
      </c>
      <c r="L1307" s="4" t="str">
        <f t="shared" ref="L1307:L1311" si="40">F1307</f>
        <v>beginning the Competetive Cultural Competence program</v>
      </c>
      <c r="M1307" s="4" t="s">
        <v>150</v>
      </c>
      <c r="N1307" s="109" t="s">
        <v>137</v>
      </c>
    </row>
    <row r="1308" spans="2:16" hidden="1" x14ac:dyDescent="0.3">
      <c r="C1308" s="111" t="str">
        <f>$C$1166</f>
        <v>Standard Cultural Competence - enrolled</v>
      </c>
      <c r="E1308" s="116" t="s">
        <v>63</v>
      </c>
      <c r="F1308" s="111" t="str">
        <f>$H$1166</f>
        <v>participating in the Standard Cultural Competence program</v>
      </c>
      <c r="G1308" s="116" t="s">
        <v>63</v>
      </c>
      <c r="H1308" s="125" t="str">
        <f t="shared" si="39"/>
        <v>Now that the recipient is participating in the Standard Cultural Competence program, we expect better outcomes. And can provide a testimonial of their responsiveness to the needs of diverse clients.</v>
      </c>
      <c r="I1308" s="4" t="s">
        <v>134</v>
      </c>
      <c r="J1308" s="4" t="str">
        <f t="shared" ref="J1308:J1311" si="41">J1307</f>
        <v>the recipient</v>
      </c>
      <c r="K1308" s="110" t="str">
        <f>K$1195</f>
        <v xml:space="preserve"> is </v>
      </c>
      <c r="L1308" s="4" t="str">
        <f t="shared" si="40"/>
        <v>participating in the Standard Cultural Competence program</v>
      </c>
      <c r="M1308" s="4" t="s">
        <v>151</v>
      </c>
      <c r="N1308" s="109" t="s">
        <v>137</v>
      </c>
    </row>
    <row r="1309" spans="2:16" hidden="1" x14ac:dyDescent="0.3">
      <c r="C1309" s="111" t="str">
        <f>$C$1167</f>
        <v>Competitive Cultural Competence - enrolled</v>
      </c>
      <c r="E1309" s="116" t="s">
        <v>63</v>
      </c>
      <c r="F1309" s="111" t="str">
        <f>$H$1167</f>
        <v>participating in the Competetive Cultural Competence program</v>
      </c>
      <c r="G1309" s="116" t="s">
        <v>63</v>
      </c>
      <c r="H1309" s="125" t="str">
        <f t="shared" si="39"/>
        <v>Now that the recipient is participating in the Competetive Cultural Competence program, we anticipate significantly improved wellness outcomes. And can provide a testimonial of their responsiveness to the needs of diverse clients.</v>
      </c>
      <c r="I1309" s="4" t="s">
        <v>134</v>
      </c>
      <c r="J1309" s="4" t="str">
        <f t="shared" si="41"/>
        <v>the recipient</v>
      </c>
      <c r="K1309" s="110" t="str">
        <f>K$1195</f>
        <v xml:space="preserve"> is </v>
      </c>
      <c r="L1309" s="4" t="str">
        <f t="shared" si="40"/>
        <v>participating in the Competetive Cultural Competence program</v>
      </c>
      <c r="M1309" s="4" t="s">
        <v>152</v>
      </c>
      <c r="N1309" s="109" t="s">
        <v>137</v>
      </c>
    </row>
    <row r="1310" spans="2:16" hidden="1" x14ac:dyDescent="0.3">
      <c r="C1310" s="111" t="str">
        <f>$C$1168</f>
        <v>Standard Cultural Competence - completed</v>
      </c>
      <c r="E1310" s="116" t="s">
        <v>63</v>
      </c>
      <c r="F1310" s="111" t="str">
        <f>$H$1168</f>
        <v>completing the Standard Cultural Competence program</v>
      </c>
      <c r="G1310" s="116" t="s">
        <v>63</v>
      </c>
      <c r="H1310" s="125" t="str">
        <f t="shared" si="39"/>
        <v>Now that the recipient is completing the Standard Cultural Competence program, we expect stellar outcomes. And will soon provide a testimonial of their responsiveness to the needs of diverse clients.</v>
      </c>
      <c r="I1310" s="4" t="s">
        <v>134</v>
      </c>
      <c r="J1310" s="4" t="str">
        <f t="shared" si="41"/>
        <v>the recipient</v>
      </c>
      <c r="K1310" s="110" t="str">
        <f>K$1195</f>
        <v xml:space="preserve"> is </v>
      </c>
      <c r="L1310" s="4" t="str">
        <f t="shared" si="40"/>
        <v>completing the Standard Cultural Competence program</v>
      </c>
      <c r="M1310" s="4" t="s">
        <v>153</v>
      </c>
      <c r="N1310" s="109" t="s">
        <v>142</v>
      </c>
    </row>
    <row r="1311" spans="2:16" hidden="1" x14ac:dyDescent="0.3">
      <c r="C1311" s="111" t="str">
        <f>$C$1169</f>
        <v>Competitive Cultural Competence - completed</v>
      </c>
      <c r="E1311" s="116" t="s">
        <v>63</v>
      </c>
      <c r="F1311" s="111" t="str">
        <f>$H$1169</f>
        <v>completing the Competetive Cultural Competence program</v>
      </c>
      <c r="G1311" s="116" t="s">
        <v>63</v>
      </c>
      <c r="H1311" s="125" t="str">
        <f t="shared" si="39"/>
        <v>Now that the recipient is completing the Competetive Cultural Competence program, we anticipate greatly improved wellness outcomes. And will soon provide a testimonial of their responsiveness to the needs of diverse clients.</v>
      </c>
      <c r="I1311" s="4" t="s">
        <v>134</v>
      </c>
      <c r="J1311" s="4" t="str">
        <f t="shared" si="41"/>
        <v>the recipient</v>
      </c>
      <c r="K1311" s="110" t="str">
        <f>K$1195</f>
        <v xml:space="preserve"> is </v>
      </c>
      <c r="L1311" s="4" t="str">
        <f t="shared" si="40"/>
        <v>completing the Competetive Cultural Competence program</v>
      </c>
      <c r="M1311" s="4" t="s">
        <v>154</v>
      </c>
      <c r="N1311" s="109" t="s">
        <v>142</v>
      </c>
    </row>
    <row r="1312" spans="2:16" hidden="1" x14ac:dyDescent="0.3">
      <c r="G1312" s="116" t="s">
        <v>63</v>
      </c>
      <c r="H1312" s="125" t="str">
        <f t="shared" si="39"/>
        <v>Select one of these two services, Standard or Competitive Competence, to best improve your efficacy serving diverse patients. We can then offer a testimonial of your improved responsiveness to diverse clients.</v>
      </c>
      <c r="K1312" s="110" t="s">
        <v>144</v>
      </c>
      <c r="L1312" s="110" t="s">
        <v>145</v>
      </c>
      <c r="M1312" s="110" t="s">
        <v>155</v>
      </c>
      <c r="N1312" s="109" t="s">
        <v>147</v>
      </c>
    </row>
    <row r="1313" spans="2:13" hidden="1" x14ac:dyDescent="0.3">
      <c r="C1313" s="125" t="str">
        <f>IF($C1301=$C1306,H1306,IF($C1301=$C1307,H1307,IF($C1301=C1308,H1308,IF($C1301=C1309,H1309,IF($C1301=C1310,H1310,IF($C1301=C1311,H1311,IF($C1301=0,H1312)))))))</f>
        <v>Select one of these two services, Standard or Competitive Competence, to best improve your efficacy serving diverse patients. We can then offer a testimonial of your improved responsiveness to diverse clients.</v>
      </c>
      <c r="E1313" s="116" t="s">
        <v>63</v>
      </c>
      <c r="F1313" s="125" t="str">
        <f>IF($C1301=$C1306,F1306,IF($C1301=$C1307,F1307,IF($C1301=C1308,F1308,IF($C1301=C1309,F1309,IF($C1301=C1310,F1310,IF($C1301=C1311,F1311,IF($C1301=0,"")))))))</f>
        <v/>
      </c>
      <c r="G1313" s="116" t="s">
        <v>63</v>
      </c>
    </row>
    <row r="1314" spans="2:13" hidden="1" x14ac:dyDescent="0.3"/>
    <row r="1315" spans="2:13" hidden="1" x14ac:dyDescent="0.3">
      <c r="C1315" s="4" t="s">
        <v>148</v>
      </c>
    </row>
    <row r="1316" spans="2:13" hidden="1" x14ac:dyDescent="0.3"/>
    <row r="1317" spans="2:13" hidden="1" x14ac:dyDescent="0.3"/>
    <row r="1318" spans="2:13" hidden="1" x14ac:dyDescent="0.3"/>
    <row r="1319" spans="2:13" ht="16" hidden="1" x14ac:dyDescent="0.4">
      <c r="B1319" s="117" t="str">
        <f>IF(OR(F256="",J256=""),B256,CONCATENATE(B256,": ",F256,", ",J256))</f>
        <v>6th visit</v>
      </c>
      <c r="C1319" s="118"/>
      <c r="D1319" s="118"/>
      <c r="E1319" s="118"/>
      <c r="F1319" s="119"/>
      <c r="G1319" s="118"/>
      <c r="H1319" s="120"/>
      <c r="I1319" s="118"/>
      <c r="J1319" s="118"/>
      <c r="K1319" s="118"/>
      <c r="L1319" s="118"/>
      <c r="M1319" s="140">
        <f>IF(J256=I$1103,L$1103,IF(J256=I$1104,L$1104,IF(J256=I$1105,L$1105,IF(J256=I$1106,L$1106,IF(J256=I$1107,L$1107,IF(J256=I$1108,L$1108,IF(J256=I$1109,L$1109,IF(J256="",0))))))))</f>
        <v>0</v>
      </c>
    </row>
    <row r="1320" spans="2:13" hidden="1" x14ac:dyDescent="0.3">
      <c r="F1320" s="114"/>
    </row>
    <row r="1321" spans="2:13" hidden="1" x14ac:dyDescent="0.3">
      <c r="F1321" s="122">
        <f>F260</f>
        <v>0</v>
      </c>
      <c r="J1321" s="122">
        <f>F261</f>
        <v>0</v>
      </c>
    </row>
    <row r="1322" spans="2:13" hidden="1" x14ac:dyDescent="0.3"/>
    <row r="1323" spans="2:13" hidden="1" x14ac:dyDescent="0.3">
      <c r="B1323" s="115">
        <f>IF(C1323=F$1107,E$1107,IF(C1323=F$1108,E$1108,IF(C1323=F$1109,E$1109,IF(C1323=F$1110,E$1110,IF(C1323=F$1111,E$1111,IF(C1323=0,0))))))</f>
        <v>0</v>
      </c>
      <c r="C1323" s="4">
        <f>K263</f>
        <v>0</v>
      </c>
      <c r="F1323" s="4" t="str">
        <f>F1286</f>
        <v>1. I felt fully seen and heard.</v>
      </c>
      <c r="M1323" s="4">
        <f>IF(K263="",0,1)</f>
        <v>0</v>
      </c>
    </row>
    <row r="1324" spans="2:13" hidden="1" x14ac:dyDescent="0.3">
      <c r="B1324" s="115">
        <f t="shared" ref="B1324:B1332" si="42">IF(C1324=F$1107,E$1107,IF(C1324=F$1108,E$1108,IF(C1324=F$1109,E$1109,IF(C1324=F$1110,E$1110,IF(C1324=F$1111,E$1111,IF(C1324=0,0))))))</f>
        <v>0</v>
      </c>
      <c r="C1324" s="4">
        <f>K265</f>
        <v>0</v>
      </c>
      <c r="F1324" s="4" t="str">
        <f t="shared" ref="F1324:F1332" si="43">F1287</f>
        <v>2. They faithfully responded to all of my expressions of pain or discomfort.</v>
      </c>
      <c r="M1324" s="4">
        <f>IF(K265="",0,1)</f>
        <v>0</v>
      </c>
    </row>
    <row r="1325" spans="2:13" hidden="1" x14ac:dyDescent="0.3">
      <c r="B1325" s="115">
        <f t="shared" si="42"/>
        <v>0</v>
      </c>
      <c r="C1325" s="4">
        <f>K267</f>
        <v>0</v>
      </c>
      <c r="F1325" s="4" t="str">
        <f t="shared" si="43"/>
        <v>3. They put my personal wellbeing ahead of their institutional processes.</v>
      </c>
      <c r="M1325" s="4">
        <f>IF(K267="",0,1)</f>
        <v>0</v>
      </c>
    </row>
    <row r="1326" spans="2:13" hidden="1" x14ac:dyDescent="0.3">
      <c r="B1326" s="115">
        <f t="shared" si="42"/>
        <v>0</v>
      </c>
      <c r="C1326" s="4">
        <f>K269</f>
        <v>0</v>
      </c>
      <c r="F1326" s="4" t="str">
        <f t="shared" si="43"/>
        <v>4. Their actions and expressions were devoid of any microaggressions.</v>
      </c>
      <c r="M1326" s="4">
        <f>IF(K269="",0,1)</f>
        <v>0</v>
      </c>
    </row>
    <row r="1327" spans="2:13" hidden="1" x14ac:dyDescent="0.3">
      <c r="B1327" s="115">
        <f t="shared" si="42"/>
        <v>0</v>
      </c>
      <c r="C1327" s="4">
        <f>K271</f>
        <v>0</v>
      </c>
      <c r="F1327" s="4" t="str">
        <f t="shared" si="43"/>
        <v>5. They asked me how they could be more culturally sensitive.</v>
      </c>
      <c r="M1327" s="4">
        <f>IF(K271="",0,1)</f>
        <v>0</v>
      </c>
    </row>
    <row r="1328" spans="2:13" hidden="1" x14ac:dyDescent="0.3">
      <c r="B1328" s="115">
        <f t="shared" si="42"/>
        <v>0</v>
      </c>
      <c r="C1328" s="4">
        <f>K273</f>
        <v>0</v>
      </c>
      <c r="F1328" s="4" t="str">
        <f t="shared" si="43"/>
        <v>6. They did not exploit my vulnerability to their professional authority.</v>
      </c>
      <c r="M1328" s="4">
        <f>IF(K273="",0,1)</f>
        <v>0</v>
      </c>
    </row>
    <row r="1329" spans="2:16" hidden="1" x14ac:dyDescent="0.3">
      <c r="B1329" s="115">
        <f t="shared" si="42"/>
        <v>0</v>
      </c>
      <c r="C1329" s="4">
        <f>K275</f>
        <v>0</v>
      </c>
      <c r="F1329" s="4" t="str">
        <f t="shared" si="43"/>
        <v>7. I never had to give up my autonomy to fit their processes.</v>
      </c>
      <c r="M1329" s="4">
        <f>IF(K275="",0,1)</f>
        <v>0</v>
      </c>
    </row>
    <row r="1330" spans="2:16" hidden="1" x14ac:dyDescent="0.3">
      <c r="B1330" s="115">
        <f t="shared" si="42"/>
        <v>0</v>
      </c>
      <c r="C1330" s="4">
        <f>K277</f>
        <v>0</v>
      </c>
      <c r="F1330" s="4" t="str">
        <f t="shared" si="43"/>
        <v>8. Staff appeared to be culturally diverse.</v>
      </c>
      <c r="M1330" s="4">
        <f>IF(K277="",0,1)</f>
        <v>0</v>
      </c>
    </row>
    <row r="1331" spans="2:16" hidden="1" x14ac:dyDescent="0.3">
      <c r="B1331" s="115">
        <f t="shared" si="42"/>
        <v>0</v>
      </c>
      <c r="C1331" s="4">
        <f>K279</f>
        <v>0</v>
      </c>
      <c r="F1331" s="4" t="str">
        <f t="shared" si="43"/>
        <v>9. They effectively accommodated my linguistic barrier.</v>
      </c>
      <c r="M1331" s="4">
        <f>IF(K279="",0,1)</f>
        <v>0</v>
      </c>
    </row>
    <row r="1332" spans="2:16" hidden="1" x14ac:dyDescent="0.3">
      <c r="B1332" s="115">
        <f t="shared" si="42"/>
        <v>0</v>
      </c>
      <c r="C1332" s="4">
        <f>K281</f>
        <v>0</v>
      </c>
      <c r="F1332" s="4" t="str">
        <f t="shared" si="43"/>
        <v>10. I was offered billing options appropriate to my cultural values.</v>
      </c>
      <c r="M1332" s="4">
        <f>IF(K281="",0,1)</f>
        <v>0</v>
      </c>
    </row>
    <row r="1333" spans="2:16" hidden="1" x14ac:dyDescent="0.3">
      <c r="M1333" s="123">
        <f t="shared" ref="M1333" si="44">SUM(M1323:M1332)</f>
        <v>0</v>
      </c>
    </row>
    <row r="1334" spans="2:16" ht="15.5" hidden="1" x14ac:dyDescent="0.45">
      <c r="B1334" s="124">
        <f t="shared" ref="B1334" si="45">ROUND(SUM(B1323:B1332),0)</f>
        <v>0</v>
      </c>
      <c r="C1334" s="125" t="str">
        <f>IF(AND($B1334&gt;=$B$1114,$B1334&lt;$C$1114),E$1114,IF(AND($B1334&gt;=$B$1115,$B1334&lt;$C$1115),E$1115,IF(AND($B1334&gt;=$B$1116,$B1334&lt;$C$1116),E$1116,IF(AND($B1334&gt;=$B$1117,$B1334&lt;$C$1117),E$1117,IF(AND($B1334&gt;=$B$1118,$B1334&lt;=$C$1118),E$1118)))))</f>
        <v>Dangerously incompetent</v>
      </c>
      <c r="F1334" s="125" t="str">
        <f>IF(AND($B1334&gt;=$B$1114,$B1334&lt;$C$1114),H$1114,IF(AND($B1334&gt;=$B$1115,$B1334&lt;$C$1115),H$1115,IF(AND($B1334&gt;=$B$1116,$B1334&lt;$C$1116),H$1116,IF(AND($B1334&gt;=$B$1117,$B1334&lt;$C$1117),H$1117,IF(AND($B1334&gt;=$B$1118,$B1334&lt;=$C$1118),H$1118)))))</f>
        <v>dangerous incompetence</v>
      </c>
      <c r="I1334" s="125" t="str">
        <f>IF(AND($B1334&gt;=$B$1114,$B1334&lt;$C$1114),K$1114,IF(AND($B1334&gt;=$B$1115,$B1334&lt;$C$1115),K$1115,IF(AND($B1334&gt;=$B$1116,$B1334&lt;$C$1116),K$1116,IF(AND($B1334&gt;=$B$1117,$B1334&lt;$C$1117),K$1117,IF(AND($B1334&gt;=$B$1118,$B1334&lt;=$C$1118),K$1118)))))</f>
        <v>dangerous risk to the birthing person's wellbeing</v>
      </c>
      <c r="M1334" s="126" t="str">
        <f>IF(M1333=10,B1334,"")</f>
        <v/>
      </c>
      <c r="P1334" s="127" t="str">
        <f>IF(M1334="","",M1334*0.01)</f>
        <v/>
      </c>
    </row>
    <row r="1335" spans="2:16" ht="15.5" hidden="1" x14ac:dyDescent="0.45">
      <c r="L1335" s="128" t="s">
        <v>95</v>
      </c>
      <c r="M1335" s="129" t="str">
        <f>IF(K261="","",K261)</f>
        <v/>
      </c>
      <c r="P1335" s="127" t="str">
        <f>IF(M1335="","",1-(M1335/12))</f>
        <v/>
      </c>
    </row>
    <row r="1336" spans="2:16" hidden="1" x14ac:dyDescent="0.3">
      <c r="B1336" s="125" t="str">
        <f t="shared" ref="B1336" si="46">IF(M1333=10,CONCATENATE(E1336,F1336,G1336,H1336,I1336,J1336,K1336,L1336,M1336),"")</f>
        <v/>
      </c>
      <c r="D1336" s="116" t="s">
        <v>63</v>
      </c>
      <c r="E1336" s="4" t="s">
        <v>96</v>
      </c>
      <c r="F1336" s="4">
        <f t="shared" ref="F1336" si="47">B1334</f>
        <v>0</v>
      </c>
      <c r="G1336" s="4" t="s">
        <v>97</v>
      </c>
      <c r="H1336" s="4" t="str">
        <f t="shared" ref="H1336" si="48">F1334</f>
        <v>dangerous incompetence</v>
      </c>
      <c r="I1336" s="4" t="s">
        <v>98</v>
      </c>
    </row>
    <row r="1337" spans="2:16" hidden="1" x14ac:dyDescent="0.3"/>
    <row r="1338" spans="2:16" ht="14.5" hidden="1" x14ac:dyDescent="0.45">
      <c r="C1338" s="136">
        <f>E291</f>
        <v>0</v>
      </c>
      <c r="D1338" s="137"/>
      <c r="E1338" s="137"/>
      <c r="F1338" s="137"/>
      <c r="G1338" s="137"/>
      <c r="H1338" s="138"/>
    </row>
    <row r="1339" spans="2:16" hidden="1" x14ac:dyDescent="0.3"/>
    <row r="1340" spans="2:16" hidden="1" x14ac:dyDescent="0.3">
      <c r="C1340" s="125" t="str">
        <f>CONCATENATE(E1340,F1340,G1340,H1340,I1340,J1340,K1340,,L1340,M1340)</f>
        <v xml:space="preserve">We provide this helpful feedback to you, the recipient, to improve your cultural competency. </v>
      </c>
      <c r="D1340" s="116" t="s">
        <v>63</v>
      </c>
      <c r="E1340" s="4" t="s">
        <v>129</v>
      </c>
      <c r="F1340" s="4" t="str">
        <f>IF($J1321=0,"the recipient",$J1321)</f>
        <v>the recipient</v>
      </c>
      <c r="G1340" s="4" t="s">
        <v>130</v>
      </c>
      <c r="H1340" s="4"/>
    </row>
    <row r="1341" spans="2:16" hidden="1" x14ac:dyDescent="0.3">
      <c r="C1341" s="125" t="str">
        <f>CONCATENATE(E1341,F1341,G1341,H1341,I1341,J1341,K1341,,L1341,M1341)</f>
        <v xml:space="preserve">We know medical providers like you rely upon referrals. Often from those you serve. </v>
      </c>
      <c r="D1341" s="116" t="s">
        <v>63</v>
      </c>
      <c r="E1341" s="4" t="s">
        <v>132</v>
      </c>
      <c r="G1341" s="4" t="s">
        <v>133</v>
      </c>
    </row>
    <row r="1342" spans="2:16" hidden="1" x14ac:dyDescent="0.3">
      <c r="C1342" s="125" t="str">
        <f>CONCATENATE(E1342,F1342,G1342,H1342,I1342,J1342,K1342,,L1342,M1342)</f>
        <v>Select a service that best fits your needs.</v>
      </c>
      <c r="D1342" s="116" t="s">
        <v>63</v>
      </c>
      <c r="E1342" s="4" t="s">
        <v>23</v>
      </c>
    </row>
    <row r="1343" spans="2:16" hidden="1" x14ac:dyDescent="0.3">
      <c r="C1343" s="111" t="str">
        <f>$C$1164</f>
        <v>Standard Cultural Competence - begin</v>
      </c>
      <c r="E1343" s="116" t="s">
        <v>63</v>
      </c>
      <c r="F1343" s="111" t="str">
        <f>$H$1164</f>
        <v>beginning the Standard Cultural Competence program</v>
      </c>
      <c r="G1343" s="116" t="s">
        <v>63</v>
      </c>
      <c r="H1343" s="125" t="str">
        <f>CONCATENATE($I1343,$J1343,$K1343,$L1343,$M1343,$N1343,$O1343,$P1343)</f>
        <v>Now that the recipient is beginning the Standard Cultural Competence program, we expect improved outcomes. And can provide a testimonial of their responsiveness to the needs of diverse clients.</v>
      </c>
      <c r="I1343" s="4" t="s">
        <v>134</v>
      </c>
      <c r="J1343" s="116" t="str">
        <f>F1340</f>
        <v>the recipient</v>
      </c>
      <c r="K1343" s="110" t="s">
        <v>135</v>
      </c>
      <c r="L1343" s="4" t="str">
        <f>F1343</f>
        <v>beginning the Standard Cultural Competence program</v>
      </c>
      <c r="M1343" s="4" t="s">
        <v>149</v>
      </c>
      <c r="N1343" s="109" t="s">
        <v>137</v>
      </c>
    </row>
    <row r="1344" spans="2:16" hidden="1" x14ac:dyDescent="0.3">
      <c r="C1344" s="111" t="str">
        <f>$C$1165</f>
        <v>Competitive Cultural Competence - begin</v>
      </c>
      <c r="E1344" s="116" t="s">
        <v>63</v>
      </c>
      <c r="F1344" s="111" t="str">
        <f>$H$1165</f>
        <v>beginning the Competetive Cultural Competence program</v>
      </c>
      <c r="G1344" s="116" t="s">
        <v>63</v>
      </c>
      <c r="H1344" s="125" t="str">
        <f t="shared" ref="H1344:H1349" si="49">CONCATENATE($I1344,$J1344,$K1344,$L1344,$M1344,$N1344,$O1344,$P1344)</f>
        <v>Now that the recipient is beginning the Competetive Cultural Competence program, we anticipate modestly improved wellness outcomes. And can provide a testimonial of their responsiveness to the needs of diverse clients.</v>
      </c>
      <c r="I1344" s="4" t="s">
        <v>134</v>
      </c>
      <c r="J1344" s="4" t="str">
        <f>J1343</f>
        <v>the recipient</v>
      </c>
      <c r="K1344" s="110" t="str">
        <f>K$1195</f>
        <v xml:space="preserve"> is </v>
      </c>
      <c r="L1344" s="4" t="str">
        <f t="shared" ref="L1344:L1348" si="50">F1344</f>
        <v>beginning the Competetive Cultural Competence program</v>
      </c>
      <c r="M1344" s="4" t="s">
        <v>150</v>
      </c>
      <c r="N1344" s="109" t="s">
        <v>137</v>
      </c>
    </row>
    <row r="1345" spans="2:14" hidden="1" x14ac:dyDescent="0.3">
      <c r="C1345" s="111" t="str">
        <f>$C$1166</f>
        <v>Standard Cultural Competence - enrolled</v>
      </c>
      <c r="E1345" s="116" t="s">
        <v>63</v>
      </c>
      <c r="F1345" s="111" t="str">
        <f>$H$1166</f>
        <v>participating in the Standard Cultural Competence program</v>
      </c>
      <c r="G1345" s="116" t="s">
        <v>63</v>
      </c>
      <c r="H1345" s="125" t="str">
        <f t="shared" si="49"/>
        <v>Now that the recipient is participating in the Standard Cultural Competence program, we expect better outcomes. And can provide a testimonial of their responsiveness to the needs of diverse clients.</v>
      </c>
      <c r="I1345" s="4" t="s">
        <v>134</v>
      </c>
      <c r="J1345" s="4" t="str">
        <f t="shared" ref="J1345:J1348" si="51">J1344</f>
        <v>the recipient</v>
      </c>
      <c r="K1345" s="110" t="str">
        <f>K$1195</f>
        <v xml:space="preserve"> is </v>
      </c>
      <c r="L1345" s="4" t="str">
        <f t="shared" si="50"/>
        <v>participating in the Standard Cultural Competence program</v>
      </c>
      <c r="M1345" s="4" t="s">
        <v>151</v>
      </c>
      <c r="N1345" s="109" t="s">
        <v>137</v>
      </c>
    </row>
    <row r="1346" spans="2:14" hidden="1" x14ac:dyDescent="0.3">
      <c r="C1346" s="111" t="str">
        <f>$C$1167</f>
        <v>Competitive Cultural Competence - enrolled</v>
      </c>
      <c r="E1346" s="116" t="s">
        <v>63</v>
      </c>
      <c r="F1346" s="111" t="str">
        <f>$H$1167</f>
        <v>participating in the Competetive Cultural Competence program</v>
      </c>
      <c r="G1346" s="116" t="s">
        <v>63</v>
      </c>
      <c r="H1346" s="125" t="str">
        <f t="shared" si="49"/>
        <v>Now that the recipient is participating in the Competetive Cultural Competence program, we anticipate significantly improved wellness outcomes. And can provide a testimonial of their responsiveness to the needs of diverse clients.</v>
      </c>
      <c r="I1346" s="4" t="s">
        <v>134</v>
      </c>
      <c r="J1346" s="4" t="str">
        <f t="shared" si="51"/>
        <v>the recipient</v>
      </c>
      <c r="K1346" s="110" t="str">
        <f>K$1195</f>
        <v xml:space="preserve"> is </v>
      </c>
      <c r="L1346" s="4" t="str">
        <f t="shared" si="50"/>
        <v>participating in the Competetive Cultural Competence program</v>
      </c>
      <c r="M1346" s="4" t="s">
        <v>152</v>
      </c>
      <c r="N1346" s="109" t="s">
        <v>137</v>
      </c>
    </row>
    <row r="1347" spans="2:14" hidden="1" x14ac:dyDescent="0.3">
      <c r="C1347" s="111" t="str">
        <f>$C$1168</f>
        <v>Standard Cultural Competence - completed</v>
      </c>
      <c r="E1347" s="116" t="s">
        <v>63</v>
      </c>
      <c r="F1347" s="111" t="str">
        <f>$H$1168</f>
        <v>completing the Standard Cultural Competence program</v>
      </c>
      <c r="G1347" s="116" t="s">
        <v>63</v>
      </c>
      <c r="H1347" s="125" t="str">
        <f t="shared" si="49"/>
        <v>Now that the recipient is completing the Standard Cultural Competence program, we expect stellar outcomes. And will soon provide a testimonial of their responsiveness to the needs of diverse clients.</v>
      </c>
      <c r="I1347" s="4" t="s">
        <v>134</v>
      </c>
      <c r="J1347" s="4" t="str">
        <f t="shared" si="51"/>
        <v>the recipient</v>
      </c>
      <c r="K1347" s="110" t="str">
        <f>K$1195</f>
        <v xml:space="preserve"> is </v>
      </c>
      <c r="L1347" s="4" t="str">
        <f t="shared" si="50"/>
        <v>completing the Standard Cultural Competence program</v>
      </c>
      <c r="M1347" s="4" t="s">
        <v>153</v>
      </c>
      <c r="N1347" s="109" t="s">
        <v>142</v>
      </c>
    </row>
    <row r="1348" spans="2:14" hidden="1" x14ac:dyDescent="0.3">
      <c r="C1348" s="111" t="str">
        <f>$C$1169</f>
        <v>Competitive Cultural Competence - completed</v>
      </c>
      <c r="E1348" s="116" t="s">
        <v>63</v>
      </c>
      <c r="F1348" s="111" t="str">
        <f>$H$1169</f>
        <v>completing the Competetive Cultural Competence program</v>
      </c>
      <c r="G1348" s="116" t="s">
        <v>63</v>
      </c>
      <c r="H1348" s="125" t="str">
        <f t="shared" si="49"/>
        <v>Now that the recipient is completing the Competetive Cultural Competence program, we anticipate greatly improved wellness outcomes. And will soon provide a testimonial of their responsiveness to the needs of diverse clients.</v>
      </c>
      <c r="I1348" s="4" t="s">
        <v>134</v>
      </c>
      <c r="J1348" s="4" t="str">
        <f t="shared" si="51"/>
        <v>the recipient</v>
      </c>
      <c r="K1348" s="110" t="str">
        <f>K$1195</f>
        <v xml:space="preserve"> is </v>
      </c>
      <c r="L1348" s="4" t="str">
        <f t="shared" si="50"/>
        <v>completing the Competetive Cultural Competence program</v>
      </c>
      <c r="M1348" s="4" t="s">
        <v>154</v>
      </c>
      <c r="N1348" s="109" t="s">
        <v>142</v>
      </c>
    </row>
    <row r="1349" spans="2:14" hidden="1" x14ac:dyDescent="0.3">
      <c r="G1349" s="116" t="s">
        <v>63</v>
      </c>
      <c r="H1349" s="125" t="str">
        <f t="shared" si="49"/>
        <v>Select one of these two services, Standard or Competitive Competence, to best improve your efficacy serving diverse patients. We can then offer a testimonial of your improved responsiveness to diverse clients.</v>
      </c>
      <c r="K1349" s="110" t="s">
        <v>144</v>
      </c>
      <c r="L1349" s="110" t="s">
        <v>145</v>
      </c>
      <c r="M1349" s="110" t="s">
        <v>155</v>
      </c>
      <c r="N1349" s="109" t="s">
        <v>147</v>
      </c>
    </row>
    <row r="1350" spans="2:14" hidden="1" x14ac:dyDescent="0.3">
      <c r="C1350" s="125" t="str">
        <f>IF($C1338=$C1343,H1343,IF($C1338=$C1344,H1344,IF($C1338=C1345,H1345,IF($C1338=C1346,H1346,IF($C1338=C1347,H1347,IF($C1338=C1348,H1348,IF($C1338=0,H1349)))))))</f>
        <v>Select one of these two services, Standard or Competitive Competence, to best improve your efficacy serving diverse patients. We can then offer a testimonial of your improved responsiveness to diverse clients.</v>
      </c>
      <c r="E1350" s="116" t="s">
        <v>63</v>
      </c>
      <c r="F1350" s="125" t="str">
        <f>IF($C1338=$C1343,F1343,IF($C1338=$C1344,F1344,IF($C1338=C1345,F1345,IF($C1338=C1346,F1346,IF($C1338=C1347,F1347,IF($C1338=C1348,F1348,IF($C1338=0,"")))))))</f>
        <v/>
      </c>
      <c r="G1350" s="116" t="s">
        <v>63</v>
      </c>
    </row>
    <row r="1351" spans="2:14" hidden="1" x14ac:dyDescent="0.3"/>
    <row r="1352" spans="2:14" hidden="1" x14ac:dyDescent="0.3">
      <c r="C1352" s="4" t="s">
        <v>148</v>
      </c>
    </row>
    <row r="1353" spans="2:14" hidden="1" x14ac:dyDescent="0.3"/>
    <row r="1354" spans="2:14" hidden="1" x14ac:dyDescent="0.3"/>
    <row r="1355" spans="2:14" hidden="1" x14ac:dyDescent="0.3"/>
    <row r="1356" spans="2:14" ht="16" hidden="1" x14ac:dyDescent="0.4">
      <c r="B1356" s="117" t="str">
        <f>IF(OR(F297="",J297=""),B297,CONCATENATE(B297,": ",F297,", ",J297))</f>
        <v>7th visit</v>
      </c>
      <c r="C1356" s="118"/>
      <c r="D1356" s="118"/>
      <c r="E1356" s="118"/>
      <c r="F1356" s="119"/>
      <c r="G1356" s="118"/>
      <c r="H1356" s="120"/>
      <c r="I1356" s="118"/>
      <c r="J1356" s="118"/>
      <c r="K1356" s="118"/>
      <c r="L1356" s="118"/>
      <c r="M1356" s="140">
        <f>IF(J297=I$1103,L$1103,IF(J297=I$1104,L$1104,IF(J297=I$1105,L$1105,IF(J297=I$1106,L$1106,IF(J297=I$1107,L$1107,IF(J297=I$1108,L$1108,IF(J297=I$1109,L$1109,IF(J297="",0))))))))</f>
        <v>0</v>
      </c>
    </row>
    <row r="1357" spans="2:14" hidden="1" x14ac:dyDescent="0.3">
      <c r="F1357" s="114"/>
    </row>
    <row r="1358" spans="2:14" hidden="1" x14ac:dyDescent="0.3">
      <c r="F1358" s="122">
        <f>F301</f>
        <v>0</v>
      </c>
      <c r="J1358" s="122">
        <f>F302</f>
        <v>0</v>
      </c>
    </row>
    <row r="1359" spans="2:14" hidden="1" x14ac:dyDescent="0.3"/>
    <row r="1360" spans="2:14" hidden="1" x14ac:dyDescent="0.3">
      <c r="B1360" s="115">
        <f>IF(C1360=F$1107,E$1107,IF(C1360=F$1108,E$1108,IF(C1360=F$1109,E$1109,IF(C1360=F$1110,E$1110,IF(C1360=F$1111,E$1111,IF(C1360=0,0))))))</f>
        <v>0</v>
      </c>
      <c r="C1360" s="4">
        <f>K304</f>
        <v>0</v>
      </c>
      <c r="F1360" s="4" t="str">
        <f>F1323</f>
        <v>1. I felt fully seen and heard.</v>
      </c>
      <c r="M1360" s="4">
        <f>IF(K304="",0,1)</f>
        <v>0</v>
      </c>
    </row>
    <row r="1361" spans="2:16" hidden="1" x14ac:dyDescent="0.3">
      <c r="B1361" s="115">
        <f t="shared" ref="B1361:B1369" si="52">IF(C1361=F$1107,E$1107,IF(C1361=F$1108,E$1108,IF(C1361=F$1109,E$1109,IF(C1361=F$1110,E$1110,IF(C1361=F$1111,E$1111,IF(C1361=0,0))))))</f>
        <v>0</v>
      </c>
      <c r="C1361" s="4">
        <f>K306</f>
        <v>0</v>
      </c>
      <c r="F1361" s="4" t="str">
        <f t="shared" ref="F1361:F1369" si="53">F1324</f>
        <v>2. They faithfully responded to all of my expressions of pain or discomfort.</v>
      </c>
      <c r="M1361" s="4">
        <f>IF(K306="",0,1)</f>
        <v>0</v>
      </c>
    </row>
    <row r="1362" spans="2:16" hidden="1" x14ac:dyDescent="0.3">
      <c r="B1362" s="115">
        <f t="shared" si="52"/>
        <v>0</v>
      </c>
      <c r="C1362" s="4">
        <f>K308</f>
        <v>0</v>
      </c>
      <c r="F1362" s="4" t="str">
        <f t="shared" si="53"/>
        <v>3. They put my personal wellbeing ahead of their institutional processes.</v>
      </c>
      <c r="M1362" s="4">
        <f>IF(K308="",0,1)</f>
        <v>0</v>
      </c>
    </row>
    <row r="1363" spans="2:16" hidden="1" x14ac:dyDescent="0.3">
      <c r="B1363" s="115">
        <f t="shared" si="52"/>
        <v>0</v>
      </c>
      <c r="C1363" s="4">
        <f>K310</f>
        <v>0</v>
      </c>
      <c r="F1363" s="4" t="str">
        <f t="shared" si="53"/>
        <v>4. Their actions and expressions were devoid of any microaggressions.</v>
      </c>
      <c r="M1363" s="4">
        <f>IF(K310="",0,1)</f>
        <v>0</v>
      </c>
    </row>
    <row r="1364" spans="2:16" hidden="1" x14ac:dyDescent="0.3">
      <c r="B1364" s="115">
        <f t="shared" si="52"/>
        <v>0</v>
      </c>
      <c r="C1364" s="4">
        <f>K312</f>
        <v>0</v>
      </c>
      <c r="F1364" s="4" t="str">
        <f t="shared" si="53"/>
        <v>5. They asked me how they could be more culturally sensitive.</v>
      </c>
      <c r="M1364" s="4">
        <f>IF(K312="",0,1)</f>
        <v>0</v>
      </c>
    </row>
    <row r="1365" spans="2:16" hidden="1" x14ac:dyDescent="0.3">
      <c r="B1365" s="115">
        <f t="shared" si="52"/>
        <v>0</v>
      </c>
      <c r="C1365" s="4">
        <f>K314</f>
        <v>0</v>
      </c>
      <c r="F1365" s="4" t="str">
        <f t="shared" si="53"/>
        <v>6. They did not exploit my vulnerability to their professional authority.</v>
      </c>
      <c r="M1365" s="4">
        <f>IF(K314="",0,1)</f>
        <v>0</v>
      </c>
    </row>
    <row r="1366" spans="2:16" hidden="1" x14ac:dyDescent="0.3">
      <c r="B1366" s="115">
        <f t="shared" si="52"/>
        <v>0</v>
      </c>
      <c r="C1366" s="4">
        <f>K316</f>
        <v>0</v>
      </c>
      <c r="F1366" s="4" t="str">
        <f t="shared" si="53"/>
        <v>7. I never had to give up my autonomy to fit their processes.</v>
      </c>
      <c r="M1366" s="4">
        <f>IF(K316="",0,1)</f>
        <v>0</v>
      </c>
    </row>
    <row r="1367" spans="2:16" hidden="1" x14ac:dyDescent="0.3">
      <c r="B1367" s="115">
        <f t="shared" si="52"/>
        <v>0</v>
      </c>
      <c r="C1367" s="4">
        <f>K318</f>
        <v>0</v>
      </c>
      <c r="F1367" s="4" t="str">
        <f t="shared" si="53"/>
        <v>8. Staff appeared to be culturally diverse.</v>
      </c>
      <c r="M1367" s="4">
        <f>IF(K318="",0,1)</f>
        <v>0</v>
      </c>
    </row>
    <row r="1368" spans="2:16" hidden="1" x14ac:dyDescent="0.3">
      <c r="B1368" s="115">
        <f t="shared" si="52"/>
        <v>0</v>
      </c>
      <c r="C1368" s="4">
        <f>K320</f>
        <v>0</v>
      </c>
      <c r="F1368" s="4" t="str">
        <f t="shared" si="53"/>
        <v>9. They effectively accommodated my linguistic barrier.</v>
      </c>
      <c r="M1368" s="4">
        <f>IF(K320="",0,1)</f>
        <v>0</v>
      </c>
    </row>
    <row r="1369" spans="2:16" hidden="1" x14ac:dyDescent="0.3">
      <c r="B1369" s="115">
        <f t="shared" si="52"/>
        <v>0</v>
      </c>
      <c r="C1369" s="4">
        <f>K322</f>
        <v>0</v>
      </c>
      <c r="F1369" s="4" t="str">
        <f t="shared" si="53"/>
        <v>10. I was offered billing options appropriate to my cultural values.</v>
      </c>
      <c r="M1369" s="4">
        <f>IF(K322="",0,1)</f>
        <v>0</v>
      </c>
    </row>
    <row r="1370" spans="2:16" hidden="1" x14ac:dyDescent="0.3">
      <c r="M1370" s="123">
        <f t="shared" ref="M1370" si="54">SUM(M1360:M1369)</f>
        <v>0</v>
      </c>
    </row>
    <row r="1371" spans="2:16" ht="15.5" hidden="1" x14ac:dyDescent="0.45">
      <c r="B1371" s="124">
        <f t="shared" ref="B1371" si="55">ROUND(SUM(B1360:B1369),0)</f>
        <v>0</v>
      </c>
      <c r="C1371" s="125" t="str">
        <f>IF(AND($B1371&gt;=$B$1114,$B1371&lt;$C$1114),E$1114,IF(AND($B1371&gt;=$B$1115,$B1371&lt;$C$1115),E$1115,IF(AND($B1371&gt;=$B$1116,$B1371&lt;$C$1116),E$1116,IF(AND($B1371&gt;=$B$1117,$B1371&lt;$C$1117),E$1117,IF(AND($B1371&gt;=$B$1118,$B1371&lt;=$C$1118),E$1118)))))</f>
        <v>Dangerously incompetent</v>
      </c>
      <c r="F1371" s="125" t="str">
        <f>IF(AND($B1371&gt;=$B$1114,$B1371&lt;$C$1114),H$1114,IF(AND($B1371&gt;=$B$1115,$B1371&lt;$C$1115),H$1115,IF(AND($B1371&gt;=$B$1116,$B1371&lt;$C$1116),H$1116,IF(AND($B1371&gt;=$B$1117,$B1371&lt;$C$1117),H$1117,IF(AND($B1371&gt;=$B$1118,$B1371&lt;=$C$1118),H$1118)))))</f>
        <v>dangerous incompetence</v>
      </c>
      <c r="I1371" s="125" t="str">
        <f>IF(AND($B1371&gt;=$B$1114,$B1371&lt;$C$1114),K$1114,IF(AND($B1371&gt;=$B$1115,$B1371&lt;$C$1115),K$1115,IF(AND($B1371&gt;=$B$1116,$B1371&lt;$C$1116),K$1116,IF(AND($B1371&gt;=$B$1117,$B1371&lt;$C$1117),K$1117,IF(AND($B1371&gt;=$B$1118,$B1371&lt;=$C$1118),K$1118)))))</f>
        <v>dangerous risk to the birthing person's wellbeing</v>
      </c>
      <c r="M1371" s="126" t="str">
        <f>IF(M1370=10,B1371,"")</f>
        <v/>
      </c>
      <c r="P1371" s="127" t="str">
        <f>IF(M1371="","",M1371*0.01)</f>
        <v/>
      </c>
    </row>
    <row r="1372" spans="2:16" ht="15.5" hidden="1" x14ac:dyDescent="0.45">
      <c r="L1372" s="128" t="s">
        <v>95</v>
      </c>
      <c r="M1372" s="129" t="str">
        <f>IF(K302="","",K302)</f>
        <v/>
      </c>
      <c r="P1372" s="127" t="str">
        <f>IF(M1372="","",1-(M1372/12))</f>
        <v/>
      </c>
    </row>
    <row r="1373" spans="2:16" hidden="1" x14ac:dyDescent="0.3">
      <c r="B1373" s="125" t="str">
        <f t="shared" ref="B1373" si="56">IF(M1370=10,CONCATENATE(E1373,F1373,G1373,H1373,I1373,J1373,K1373,L1373,M1373),"")</f>
        <v/>
      </c>
      <c r="D1373" s="116" t="s">
        <v>63</v>
      </c>
      <c r="E1373" s="4" t="s">
        <v>96</v>
      </c>
      <c r="F1373" s="4">
        <f t="shared" ref="F1373" si="57">B1371</f>
        <v>0</v>
      </c>
      <c r="G1373" s="4" t="s">
        <v>97</v>
      </c>
      <c r="H1373" s="4" t="str">
        <f t="shared" ref="H1373" si="58">F1371</f>
        <v>dangerous incompetence</v>
      </c>
      <c r="I1373" s="4" t="s">
        <v>98</v>
      </c>
    </row>
    <row r="1374" spans="2:16" hidden="1" x14ac:dyDescent="0.3"/>
    <row r="1375" spans="2:16" ht="14.5" hidden="1" x14ac:dyDescent="0.45">
      <c r="C1375" s="136">
        <f>E332</f>
        <v>0</v>
      </c>
      <c r="D1375" s="137"/>
      <c r="E1375" s="137"/>
      <c r="F1375" s="137"/>
      <c r="G1375" s="137"/>
      <c r="H1375" s="138"/>
    </row>
    <row r="1376" spans="2:16" hidden="1" x14ac:dyDescent="0.3"/>
    <row r="1377" spans="3:14" hidden="1" x14ac:dyDescent="0.3">
      <c r="C1377" s="125" t="str">
        <f>CONCATENATE(E1377,F1377,G1377,H1377,I1377,J1377,K1377,,L1377,M1377)</f>
        <v xml:space="preserve">We provide this helpful feedback to you, the recipient, to improve your cultural competency. </v>
      </c>
      <c r="D1377" s="116" t="s">
        <v>63</v>
      </c>
      <c r="E1377" s="4" t="s">
        <v>129</v>
      </c>
      <c r="F1377" s="4" t="str">
        <f>IF($J1358=0,"the recipient",$J1358)</f>
        <v>the recipient</v>
      </c>
      <c r="G1377" s="4" t="s">
        <v>130</v>
      </c>
      <c r="H1377" s="4"/>
    </row>
    <row r="1378" spans="3:14" hidden="1" x14ac:dyDescent="0.3">
      <c r="C1378" s="125" t="str">
        <f>CONCATENATE(E1378,F1378,G1378,H1378,I1378,J1378,K1378,,L1378,M1378)</f>
        <v xml:space="preserve">We know medical providers like you rely upon referrals. Often from those you serve. </v>
      </c>
      <c r="D1378" s="116" t="s">
        <v>63</v>
      </c>
      <c r="E1378" s="4" t="s">
        <v>132</v>
      </c>
      <c r="G1378" s="4" t="s">
        <v>133</v>
      </c>
    </row>
    <row r="1379" spans="3:14" hidden="1" x14ac:dyDescent="0.3">
      <c r="C1379" s="125" t="str">
        <f>CONCATENATE(E1379,F1379,G1379,H1379,I1379,J1379,K1379,,L1379,M1379)</f>
        <v>Select a service that best fits your needs.</v>
      </c>
      <c r="D1379" s="116" t="s">
        <v>63</v>
      </c>
      <c r="E1379" s="4" t="s">
        <v>23</v>
      </c>
    </row>
    <row r="1380" spans="3:14" hidden="1" x14ac:dyDescent="0.3">
      <c r="C1380" s="111" t="str">
        <f>$C$1164</f>
        <v>Standard Cultural Competence - begin</v>
      </c>
      <c r="E1380" s="116" t="s">
        <v>63</v>
      </c>
      <c r="F1380" s="111" t="str">
        <f>$H$1164</f>
        <v>beginning the Standard Cultural Competence program</v>
      </c>
      <c r="G1380" s="116" t="s">
        <v>63</v>
      </c>
      <c r="H1380" s="125" t="str">
        <f>CONCATENATE($I1380,$J1380,$K1380,$L1380,$M1380,$N1380,$O1380,$P1380)</f>
        <v>Now that the recipient is beginning the Standard Cultural Competence program, we expect improved outcomes. And can provide a testimonial of their responsiveness to the needs of diverse clients.</v>
      </c>
      <c r="I1380" s="4" t="s">
        <v>134</v>
      </c>
      <c r="J1380" s="116" t="str">
        <f>F1377</f>
        <v>the recipient</v>
      </c>
      <c r="K1380" s="110" t="s">
        <v>135</v>
      </c>
      <c r="L1380" s="4" t="str">
        <f>F1380</f>
        <v>beginning the Standard Cultural Competence program</v>
      </c>
      <c r="M1380" s="4" t="s">
        <v>149</v>
      </c>
      <c r="N1380" s="109" t="s">
        <v>137</v>
      </c>
    </row>
    <row r="1381" spans="3:14" hidden="1" x14ac:dyDescent="0.3">
      <c r="C1381" s="111" t="str">
        <f>$C$1165</f>
        <v>Competitive Cultural Competence - begin</v>
      </c>
      <c r="E1381" s="116" t="s">
        <v>63</v>
      </c>
      <c r="F1381" s="111" t="str">
        <f>$H$1165</f>
        <v>beginning the Competetive Cultural Competence program</v>
      </c>
      <c r="G1381" s="116" t="s">
        <v>63</v>
      </c>
      <c r="H1381" s="125" t="str">
        <f t="shared" ref="H1381:H1386" si="59">CONCATENATE($I1381,$J1381,$K1381,$L1381,$M1381,$N1381,$O1381,$P1381)</f>
        <v>Now that the recipient is beginning the Competetive Cultural Competence program, we anticipate modestly improved wellness outcomes. And can provide a testimonial of their responsiveness to the needs of diverse clients.</v>
      </c>
      <c r="I1381" s="4" t="s">
        <v>134</v>
      </c>
      <c r="J1381" s="4" t="str">
        <f>J1380</f>
        <v>the recipient</v>
      </c>
      <c r="K1381" s="110" t="str">
        <f>K$1195</f>
        <v xml:space="preserve"> is </v>
      </c>
      <c r="L1381" s="4" t="str">
        <f t="shared" ref="L1381:L1385" si="60">F1381</f>
        <v>beginning the Competetive Cultural Competence program</v>
      </c>
      <c r="M1381" s="4" t="s">
        <v>150</v>
      </c>
      <c r="N1381" s="109" t="s">
        <v>137</v>
      </c>
    </row>
    <row r="1382" spans="3:14" hidden="1" x14ac:dyDescent="0.3">
      <c r="C1382" s="111" t="str">
        <f>$C$1166</f>
        <v>Standard Cultural Competence - enrolled</v>
      </c>
      <c r="E1382" s="116" t="s">
        <v>63</v>
      </c>
      <c r="F1382" s="111" t="str">
        <f>$H$1166</f>
        <v>participating in the Standard Cultural Competence program</v>
      </c>
      <c r="G1382" s="116" t="s">
        <v>63</v>
      </c>
      <c r="H1382" s="125" t="str">
        <f t="shared" si="59"/>
        <v>Now that the recipient is participating in the Standard Cultural Competence program, we expect better outcomes. And can provide a testimonial of their responsiveness to the needs of diverse clients.</v>
      </c>
      <c r="I1382" s="4" t="s">
        <v>134</v>
      </c>
      <c r="J1382" s="4" t="str">
        <f t="shared" ref="J1382:J1385" si="61">J1381</f>
        <v>the recipient</v>
      </c>
      <c r="K1382" s="110" t="str">
        <f>K$1195</f>
        <v xml:space="preserve"> is </v>
      </c>
      <c r="L1382" s="4" t="str">
        <f t="shared" si="60"/>
        <v>participating in the Standard Cultural Competence program</v>
      </c>
      <c r="M1382" s="4" t="s">
        <v>151</v>
      </c>
      <c r="N1382" s="109" t="s">
        <v>137</v>
      </c>
    </row>
    <row r="1383" spans="3:14" hidden="1" x14ac:dyDescent="0.3">
      <c r="C1383" s="111" t="str">
        <f>$C$1167</f>
        <v>Competitive Cultural Competence - enrolled</v>
      </c>
      <c r="E1383" s="116" t="s">
        <v>63</v>
      </c>
      <c r="F1383" s="111" t="str">
        <f>$H$1167</f>
        <v>participating in the Competetive Cultural Competence program</v>
      </c>
      <c r="G1383" s="116" t="s">
        <v>63</v>
      </c>
      <c r="H1383" s="125" t="str">
        <f t="shared" si="59"/>
        <v>Now that the recipient is participating in the Competetive Cultural Competence program, we anticipate significantly improved wellness outcomes. And can provide a testimonial of their responsiveness to the needs of diverse clients.</v>
      </c>
      <c r="I1383" s="4" t="s">
        <v>134</v>
      </c>
      <c r="J1383" s="4" t="str">
        <f t="shared" si="61"/>
        <v>the recipient</v>
      </c>
      <c r="K1383" s="110" t="str">
        <f>K$1195</f>
        <v xml:space="preserve"> is </v>
      </c>
      <c r="L1383" s="4" t="str">
        <f t="shared" si="60"/>
        <v>participating in the Competetive Cultural Competence program</v>
      </c>
      <c r="M1383" s="4" t="s">
        <v>152</v>
      </c>
      <c r="N1383" s="109" t="s">
        <v>137</v>
      </c>
    </row>
    <row r="1384" spans="3:14" hidden="1" x14ac:dyDescent="0.3">
      <c r="C1384" s="111" t="str">
        <f>$C$1168</f>
        <v>Standard Cultural Competence - completed</v>
      </c>
      <c r="E1384" s="116" t="s">
        <v>63</v>
      </c>
      <c r="F1384" s="111" t="str">
        <f>$H$1168</f>
        <v>completing the Standard Cultural Competence program</v>
      </c>
      <c r="G1384" s="116" t="s">
        <v>63</v>
      </c>
      <c r="H1384" s="125" t="str">
        <f t="shared" si="59"/>
        <v>Now that the recipient is completing the Standard Cultural Competence program, we expect stellar outcomes. And will soon provide a testimonial of their responsiveness to the needs of diverse clients.</v>
      </c>
      <c r="I1384" s="4" t="s">
        <v>134</v>
      </c>
      <c r="J1384" s="4" t="str">
        <f t="shared" si="61"/>
        <v>the recipient</v>
      </c>
      <c r="K1384" s="110" t="str">
        <f>K$1195</f>
        <v xml:space="preserve"> is </v>
      </c>
      <c r="L1384" s="4" t="str">
        <f t="shared" si="60"/>
        <v>completing the Standard Cultural Competence program</v>
      </c>
      <c r="M1384" s="4" t="s">
        <v>153</v>
      </c>
      <c r="N1384" s="109" t="s">
        <v>142</v>
      </c>
    </row>
    <row r="1385" spans="3:14" hidden="1" x14ac:dyDescent="0.3">
      <c r="C1385" s="111" t="str">
        <f>$C$1169</f>
        <v>Competitive Cultural Competence - completed</v>
      </c>
      <c r="E1385" s="116" t="s">
        <v>63</v>
      </c>
      <c r="F1385" s="111" t="str">
        <f>$H$1169</f>
        <v>completing the Competetive Cultural Competence program</v>
      </c>
      <c r="G1385" s="116" t="s">
        <v>63</v>
      </c>
      <c r="H1385" s="125" t="str">
        <f t="shared" si="59"/>
        <v>Now that the recipient is completing the Competetive Cultural Competence program, we anticipate greatly improved wellness outcomes. And will soon provide a testimonial of their responsiveness to the needs of diverse clients.</v>
      </c>
      <c r="I1385" s="4" t="s">
        <v>134</v>
      </c>
      <c r="J1385" s="4" t="str">
        <f t="shared" si="61"/>
        <v>the recipient</v>
      </c>
      <c r="K1385" s="110" t="str">
        <f>K$1195</f>
        <v xml:space="preserve"> is </v>
      </c>
      <c r="L1385" s="4" t="str">
        <f t="shared" si="60"/>
        <v>completing the Competetive Cultural Competence program</v>
      </c>
      <c r="M1385" s="4" t="s">
        <v>154</v>
      </c>
      <c r="N1385" s="109" t="s">
        <v>142</v>
      </c>
    </row>
    <row r="1386" spans="3:14" hidden="1" x14ac:dyDescent="0.3">
      <c r="G1386" s="116" t="s">
        <v>63</v>
      </c>
      <c r="H1386" s="125" t="str">
        <f t="shared" si="59"/>
        <v>Select one of these two services, Standard or Competitive Competence, to best improve your efficacy serving diverse patients. We can then offer a testimonial of your improved responsiveness to diverse clients.</v>
      </c>
      <c r="K1386" s="110" t="s">
        <v>144</v>
      </c>
      <c r="L1386" s="110" t="s">
        <v>145</v>
      </c>
      <c r="M1386" s="110" t="s">
        <v>155</v>
      </c>
      <c r="N1386" s="109" t="s">
        <v>147</v>
      </c>
    </row>
    <row r="1387" spans="3:14" hidden="1" x14ac:dyDescent="0.3">
      <c r="C1387" s="125" t="str">
        <f>IF($C1375=$C1380,H1380,IF($C1375=$C1381,H1381,IF($C1375=C1382,H1382,IF($C1375=C1383,H1383,IF($C1375=C1384,H1384,IF($C1375=C1385,H1385,IF($C1375=0,H1386)))))))</f>
        <v>Select one of these two services, Standard or Competitive Competence, to best improve your efficacy serving diverse patients. We can then offer a testimonial of your improved responsiveness to diverse clients.</v>
      </c>
      <c r="E1387" s="116" t="s">
        <v>63</v>
      </c>
      <c r="F1387" s="125" t="str">
        <f>IF($C1375=$C1380,F1380,IF($C1375=$C1381,F1381,IF($C1375=C1382,F1382,IF($C1375=C1383,F1383,IF($C1375=C1384,F1384,IF($C1375=C1385,F1385,IF($C1375=0,"")))))))</f>
        <v/>
      </c>
      <c r="G1387" s="116" t="s">
        <v>63</v>
      </c>
    </row>
    <row r="1388" spans="3:14" hidden="1" x14ac:dyDescent="0.3"/>
    <row r="1389" spans="3:14" hidden="1" x14ac:dyDescent="0.3">
      <c r="C1389" s="4" t="s">
        <v>148</v>
      </c>
    </row>
    <row r="1390" spans="3:14" hidden="1" x14ac:dyDescent="0.3"/>
    <row r="1391" spans="3:14" hidden="1" x14ac:dyDescent="0.3"/>
    <row r="1392" spans="3:14" hidden="1" x14ac:dyDescent="0.3"/>
    <row r="1393" spans="2:16" ht="16" hidden="1" x14ac:dyDescent="0.4">
      <c r="B1393" s="117" t="str">
        <f>IF(OR(F338="",J338=""),B338,CONCATENATE(B338,": ",F338,", ",J338))</f>
        <v>8th visit</v>
      </c>
      <c r="C1393" s="118"/>
      <c r="D1393" s="118"/>
      <c r="E1393" s="118"/>
      <c r="F1393" s="119"/>
      <c r="G1393" s="118"/>
      <c r="H1393" s="120"/>
      <c r="I1393" s="118"/>
      <c r="J1393" s="118"/>
      <c r="K1393" s="118"/>
      <c r="L1393" s="118"/>
      <c r="M1393" s="140">
        <f>IF(J338=I$1103,L$1103,IF(J338=I$1104,L$1104,IF(J338=I$1105,L$1105,IF(J338=I$1106,L$1106,IF(J338=I$1107,L$1107,IF(J338=I$1108,L$1108,IF(J338=I$1109,L$1109,IF(J338="",0))))))))</f>
        <v>0</v>
      </c>
    </row>
    <row r="1394" spans="2:16" hidden="1" x14ac:dyDescent="0.3">
      <c r="F1394" s="114"/>
    </row>
    <row r="1395" spans="2:16" hidden="1" x14ac:dyDescent="0.3">
      <c r="F1395" s="122">
        <f>F342</f>
        <v>0</v>
      </c>
      <c r="J1395" s="122">
        <f>F343</f>
        <v>0</v>
      </c>
    </row>
    <row r="1396" spans="2:16" hidden="1" x14ac:dyDescent="0.3"/>
    <row r="1397" spans="2:16" hidden="1" x14ac:dyDescent="0.3">
      <c r="B1397" s="115">
        <f>IF(C1397=F$1107,E$1107,IF(C1397=F$1108,E$1108,IF(C1397=F$1109,E$1109,IF(C1397=F$1110,E$1110,IF(C1397=F$1111,E$1111,IF(C1397=0,0))))))</f>
        <v>0</v>
      </c>
      <c r="C1397" s="4">
        <f>K345</f>
        <v>0</v>
      </c>
      <c r="F1397" s="4" t="str">
        <f>F1360</f>
        <v>1. I felt fully seen and heard.</v>
      </c>
      <c r="M1397" s="4">
        <f>IF(K345="",0,1)</f>
        <v>0</v>
      </c>
    </row>
    <row r="1398" spans="2:16" hidden="1" x14ac:dyDescent="0.3">
      <c r="B1398" s="115">
        <f t="shared" ref="B1398:B1406" si="62">IF(C1398=F$1107,E$1107,IF(C1398=F$1108,E$1108,IF(C1398=F$1109,E$1109,IF(C1398=F$1110,E$1110,IF(C1398=F$1111,E$1111,IF(C1398=0,0))))))</f>
        <v>0</v>
      </c>
      <c r="C1398" s="4">
        <f>K347</f>
        <v>0</v>
      </c>
      <c r="F1398" s="4" t="str">
        <f t="shared" ref="F1398:F1406" si="63">F1361</f>
        <v>2. They faithfully responded to all of my expressions of pain or discomfort.</v>
      </c>
      <c r="M1398" s="4">
        <f>IF(K347="",0,1)</f>
        <v>0</v>
      </c>
    </row>
    <row r="1399" spans="2:16" hidden="1" x14ac:dyDescent="0.3">
      <c r="B1399" s="115">
        <f t="shared" si="62"/>
        <v>0</v>
      </c>
      <c r="C1399" s="4">
        <f>K349</f>
        <v>0</v>
      </c>
      <c r="F1399" s="4" t="str">
        <f t="shared" si="63"/>
        <v>3. They put my personal wellbeing ahead of their institutional processes.</v>
      </c>
      <c r="M1399" s="4">
        <f>IF(K349="",0,1)</f>
        <v>0</v>
      </c>
    </row>
    <row r="1400" spans="2:16" hidden="1" x14ac:dyDescent="0.3">
      <c r="B1400" s="115">
        <f t="shared" si="62"/>
        <v>0</v>
      </c>
      <c r="C1400" s="4">
        <f>K351</f>
        <v>0</v>
      </c>
      <c r="F1400" s="4" t="str">
        <f t="shared" si="63"/>
        <v>4. Their actions and expressions were devoid of any microaggressions.</v>
      </c>
      <c r="M1400" s="4">
        <f>IF(K351="",0,1)</f>
        <v>0</v>
      </c>
    </row>
    <row r="1401" spans="2:16" hidden="1" x14ac:dyDescent="0.3">
      <c r="B1401" s="115">
        <f t="shared" si="62"/>
        <v>0</v>
      </c>
      <c r="C1401" s="4">
        <f>K353</f>
        <v>0</v>
      </c>
      <c r="F1401" s="4" t="str">
        <f t="shared" si="63"/>
        <v>5. They asked me how they could be more culturally sensitive.</v>
      </c>
      <c r="M1401" s="4">
        <f>IF(K353="",0,1)</f>
        <v>0</v>
      </c>
    </row>
    <row r="1402" spans="2:16" hidden="1" x14ac:dyDescent="0.3">
      <c r="B1402" s="115">
        <f t="shared" si="62"/>
        <v>0</v>
      </c>
      <c r="C1402" s="4">
        <f>K355</f>
        <v>0</v>
      </c>
      <c r="F1402" s="4" t="str">
        <f t="shared" si="63"/>
        <v>6. They did not exploit my vulnerability to their professional authority.</v>
      </c>
      <c r="M1402" s="4">
        <f>IF(K355="",0,1)</f>
        <v>0</v>
      </c>
    </row>
    <row r="1403" spans="2:16" hidden="1" x14ac:dyDescent="0.3">
      <c r="B1403" s="115">
        <f t="shared" si="62"/>
        <v>0</v>
      </c>
      <c r="C1403" s="4">
        <f>K357</f>
        <v>0</v>
      </c>
      <c r="F1403" s="4" t="str">
        <f t="shared" si="63"/>
        <v>7. I never had to give up my autonomy to fit their processes.</v>
      </c>
      <c r="M1403" s="4">
        <f>IF(K357="",0,1)</f>
        <v>0</v>
      </c>
    </row>
    <row r="1404" spans="2:16" hidden="1" x14ac:dyDescent="0.3">
      <c r="B1404" s="115">
        <f t="shared" si="62"/>
        <v>0</v>
      </c>
      <c r="C1404" s="4">
        <f>K359</f>
        <v>0</v>
      </c>
      <c r="F1404" s="4" t="str">
        <f t="shared" si="63"/>
        <v>8. Staff appeared to be culturally diverse.</v>
      </c>
      <c r="M1404" s="4">
        <f>IF(K359="",0,1)</f>
        <v>0</v>
      </c>
    </row>
    <row r="1405" spans="2:16" hidden="1" x14ac:dyDescent="0.3">
      <c r="B1405" s="115">
        <f t="shared" si="62"/>
        <v>0</v>
      </c>
      <c r="C1405" s="4">
        <f>K361</f>
        <v>0</v>
      </c>
      <c r="F1405" s="4" t="str">
        <f t="shared" si="63"/>
        <v>9. They effectively accommodated my linguistic barrier.</v>
      </c>
      <c r="M1405" s="4">
        <f>IF(K361="",0,1)</f>
        <v>0</v>
      </c>
    </row>
    <row r="1406" spans="2:16" hidden="1" x14ac:dyDescent="0.3">
      <c r="B1406" s="115">
        <f t="shared" si="62"/>
        <v>0</v>
      </c>
      <c r="C1406" s="4">
        <f>K363</f>
        <v>0</v>
      </c>
      <c r="F1406" s="4" t="str">
        <f t="shared" si="63"/>
        <v>10. I was offered billing options appropriate to my cultural values.</v>
      </c>
      <c r="M1406" s="4">
        <f>IF(K363="",0,1)</f>
        <v>0</v>
      </c>
    </row>
    <row r="1407" spans="2:16" hidden="1" x14ac:dyDescent="0.3">
      <c r="M1407" s="123">
        <f t="shared" ref="M1407" si="64">SUM(M1397:M1406)</f>
        <v>0</v>
      </c>
    </row>
    <row r="1408" spans="2:16" ht="15.5" hidden="1" x14ac:dyDescent="0.45">
      <c r="B1408" s="124">
        <f t="shared" ref="B1408" si="65">ROUND(SUM(B1397:B1406),0)</f>
        <v>0</v>
      </c>
      <c r="C1408" s="125" t="str">
        <f>IF(AND($B1408&gt;=$B$1114,$B1408&lt;$C$1114),E$1114,IF(AND($B1408&gt;=$B$1115,$B1408&lt;$C$1115),E$1115,IF(AND($B1408&gt;=$B$1116,$B1408&lt;$C$1116),E$1116,IF(AND($B1408&gt;=$B$1117,$B1408&lt;$C$1117),E$1117,IF(AND($B1408&gt;=$B$1118,$B1408&lt;=$C$1118),E$1118)))))</f>
        <v>Dangerously incompetent</v>
      </c>
      <c r="F1408" s="125" t="str">
        <f>IF(AND($B1408&gt;=$B$1114,$B1408&lt;$C$1114),H$1114,IF(AND($B1408&gt;=$B$1115,$B1408&lt;$C$1115),H$1115,IF(AND($B1408&gt;=$B$1116,$B1408&lt;$C$1116),H$1116,IF(AND($B1408&gt;=$B$1117,$B1408&lt;$C$1117),H$1117,IF(AND($B1408&gt;=$B$1118,$B1408&lt;=$C$1118),H$1118)))))</f>
        <v>dangerous incompetence</v>
      </c>
      <c r="I1408" s="125" t="str">
        <f>IF(AND($B1408&gt;=$B$1114,$B1408&lt;$C$1114),K$1114,IF(AND($B1408&gt;=$B$1115,$B1408&lt;$C$1115),K$1115,IF(AND($B1408&gt;=$B$1116,$B1408&lt;$C$1116),K$1116,IF(AND($B1408&gt;=$B$1117,$B1408&lt;$C$1117),K$1117,IF(AND($B1408&gt;=$B$1118,$B1408&lt;=$C$1118),K$1118)))))</f>
        <v>dangerous risk to the birthing person's wellbeing</v>
      </c>
      <c r="M1408" s="126" t="str">
        <f>IF(M1407=10,B1408,"")</f>
        <v/>
      </c>
      <c r="P1408" s="127" t="str">
        <f>IF(M1408="","",M1408*0.01)</f>
        <v/>
      </c>
    </row>
    <row r="1409" spans="2:16" ht="15.5" hidden="1" x14ac:dyDescent="0.45">
      <c r="L1409" s="128" t="s">
        <v>95</v>
      </c>
      <c r="M1409" s="129" t="str">
        <f>IF(K343="","",K343)</f>
        <v/>
      </c>
      <c r="P1409" s="127" t="str">
        <f>IF(M1409="","",1-(M1409/12))</f>
        <v/>
      </c>
    </row>
    <row r="1410" spans="2:16" hidden="1" x14ac:dyDescent="0.3">
      <c r="B1410" s="125" t="str">
        <f t="shared" ref="B1410" si="66">IF(M1407=10,CONCATENATE(E1410,F1410,G1410,H1410,I1410,J1410,K1410,L1410,M1410),"")</f>
        <v/>
      </c>
      <c r="D1410" s="116" t="s">
        <v>63</v>
      </c>
      <c r="E1410" s="4" t="s">
        <v>96</v>
      </c>
      <c r="F1410" s="4">
        <f t="shared" ref="F1410" si="67">B1408</f>
        <v>0</v>
      </c>
      <c r="G1410" s="4" t="s">
        <v>97</v>
      </c>
      <c r="H1410" s="4" t="str">
        <f t="shared" ref="H1410" si="68">F1408</f>
        <v>dangerous incompetence</v>
      </c>
      <c r="I1410" s="4" t="s">
        <v>98</v>
      </c>
    </row>
    <row r="1411" spans="2:16" hidden="1" x14ac:dyDescent="0.3"/>
    <row r="1412" spans="2:16" ht="14.5" hidden="1" x14ac:dyDescent="0.45">
      <c r="C1412" s="136">
        <f>E373</f>
        <v>0</v>
      </c>
      <c r="D1412" s="137"/>
      <c r="E1412" s="137"/>
      <c r="F1412" s="137"/>
      <c r="G1412" s="137"/>
      <c r="H1412" s="138"/>
    </row>
    <row r="1413" spans="2:16" hidden="1" x14ac:dyDescent="0.3"/>
    <row r="1414" spans="2:16" hidden="1" x14ac:dyDescent="0.3">
      <c r="C1414" s="125" t="str">
        <f>CONCATENATE(E1414,F1414,G1414,H1414,I1414,J1414,K1414,,L1414,M1414)</f>
        <v xml:space="preserve">We provide this helpful feedback to you, the recipient, to improve your cultural competency. </v>
      </c>
      <c r="D1414" s="116" t="s">
        <v>63</v>
      </c>
      <c r="E1414" s="4" t="s">
        <v>129</v>
      </c>
      <c r="F1414" s="4" t="str">
        <f>IF($J1395=0,"the recipient",$J1395)</f>
        <v>the recipient</v>
      </c>
      <c r="G1414" s="4" t="s">
        <v>130</v>
      </c>
      <c r="H1414" s="4"/>
    </row>
    <row r="1415" spans="2:16" hidden="1" x14ac:dyDescent="0.3">
      <c r="C1415" s="125" t="str">
        <f>CONCATENATE(E1415,F1415,G1415,H1415,I1415,J1415,K1415,,L1415,M1415)</f>
        <v xml:space="preserve">We know medical providers like you rely upon referrals. Often from those you serve. </v>
      </c>
      <c r="D1415" s="116" t="s">
        <v>63</v>
      </c>
      <c r="E1415" s="4" t="s">
        <v>132</v>
      </c>
      <c r="G1415" s="4" t="s">
        <v>133</v>
      </c>
    </row>
    <row r="1416" spans="2:16" hidden="1" x14ac:dyDescent="0.3">
      <c r="C1416" s="125" t="str">
        <f>CONCATENATE(E1416,F1416,G1416,H1416,I1416,J1416,K1416,,L1416,M1416)</f>
        <v>Select a service that best fits your needs.</v>
      </c>
      <c r="D1416" s="116" t="s">
        <v>63</v>
      </c>
      <c r="E1416" s="4" t="s">
        <v>23</v>
      </c>
    </row>
    <row r="1417" spans="2:16" hidden="1" x14ac:dyDescent="0.3">
      <c r="C1417" s="111" t="str">
        <f>$C$1164</f>
        <v>Standard Cultural Competence - begin</v>
      </c>
      <c r="E1417" s="116" t="s">
        <v>63</v>
      </c>
      <c r="F1417" s="111" t="str">
        <f>$H$1164</f>
        <v>beginning the Standard Cultural Competence program</v>
      </c>
      <c r="G1417" s="116" t="s">
        <v>63</v>
      </c>
      <c r="H1417" s="125" t="str">
        <f>CONCATENATE($I1417,$J1417,$K1417,$L1417,$M1417,$N1417,$O1417,$P1417)</f>
        <v>Now that the recipient is beginning the Standard Cultural Competence program, we expect improved outcomes. And can provide a testimonial of their responsiveness to the needs of diverse clients.</v>
      </c>
      <c r="I1417" s="4" t="s">
        <v>134</v>
      </c>
      <c r="J1417" s="116" t="str">
        <f>F1414</f>
        <v>the recipient</v>
      </c>
      <c r="K1417" s="110" t="s">
        <v>135</v>
      </c>
      <c r="L1417" s="4" t="str">
        <f>F1417</f>
        <v>beginning the Standard Cultural Competence program</v>
      </c>
      <c r="M1417" s="4" t="s">
        <v>149</v>
      </c>
      <c r="N1417" s="109" t="s">
        <v>137</v>
      </c>
    </row>
    <row r="1418" spans="2:16" hidden="1" x14ac:dyDescent="0.3">
      <c r="C1418" s="111" t="str">
        <f>$C$1165</f>
        <v>Competitive Cultural Competence - begin</v>
      </c>
      <c r="E1418" s="116" t="s">
        <v>63</v>
      </c>
      <c r="F1418" s="111" t="str">
        <f>$H$1165</f>
        <v>beginning the Competetive Cultural Competence program</v>
      </c>
      <c r="G1418" s="116" t="s">
        <v>63</v>
      </c>
      <c r="H1418" s="125" t="str">
        <f t="shared" ref="H1418:H1423" si="69">CONCATENATE($I1418,$J1418,$K1418,$L1418,$M1418,$N1418,$O1418,$P1418)</f>
        <v>Now that the recipient is beginning the Competetive Cultural Competence program, we anticipate modestly improved wellness outcomes. And can provide a testimonial of their responsiveness to the needs of diverse clients.</v>
      </c>
      <c r="I1418" s="4" t="s">
        <v>134</v>
      </c>
      <c r="J1418" s="4" t="str">
        <f>J1417</f>
        <v>the recipient</v>
      </c>
      <c r="K1418" s="110" t="str">
        <f>K$1195</f>
        <v xml:space="preserve"> is </v>
      </c>
      <c r="L1418" s="4" t="str">
        <f t="shared" ref="L1418:L1422" si="70">F1418</f>
        <v>beginning the Competetive Cultural Competence program</v>
      </c>
      <c r="M1418" s="4" t="s">
        <v>150</v>
      </c>
      <c r="N1418" s="109" t="s">
        <v>137</v>
      </c>
    </row>
    <row r="1419" spans="2:16" hidden="1" x14ac:dyDescent="0.3">
      <c r="C1419" s="111" t="str">
        <f>$C$1166</f>
        <v>Standard Cultural Competence - enrolled</v>
      </c>
      <c r="E1419" s="116" t="s">
        <v>63</v>
      </c>
      <c r="F1419" s="111" t="str">
        <f>$H$1166</f>
        <v>participating in the Standard Cultural Competence program</v>
      </c>
      <c r="G1419" s="116" t="s">
        <v>63</v>
      </c>
      <c r="H1419" s="125" t="str">
        <f t="shared" si="69"/>
        <v>Now that the recipient is participating in the Standard Cultural Competence program, we expect better outcomes. And can provide a testimonial of their responsiveness to the needs of diverse clients.</v>
      </c>
      <c r="I1419" s="4" t="s">
        <v>134</v>
      </c>
      <c r="J1419" s="4" t="str">
        <f t="shared" ref="J1419:J1422" si="71">J1418</f>
        <v>the recipient</v>
      </c>
      <c r="K1419" s="110" t="str">
        <f>K$1195</f>
        <v xml:space="preserve"> is </v>
      </c>
      <c r="L1419" s="4" t="str">
        <f t="shared" si="70"/>
        <v>participating in the Standard Cultural Competence program</v>
      </c>
      <c r="M1419" s="4" t="s">
        <v>151</v>
      </c>
      <c r="N1419" s="109" t="s">
        <v>137</v>
      </c>
    </row>
    <row r="1420" spans="2:16" hidden="1" x14ac:dyDescent="0.3">
      <c r="C1420" s="111" t="str">
        <f>$C$1167</f>
        <v>Competitive Cultural Competence - enrolled</v>
      </c>
      <c r="E1420" s="116" t="s">
        <v>63</v>
      </c>
      <c r="F1420" s="111" t="str">
        <f>$H$1167</f>
        <v>participating in the Competetive Cultural Competence program</v>
      </c>
      <c r="G1420" s="116" t="s">
        <v>63</v>
      </c>
      <c r="H1420" s="125" t="str">
        <f t="shared" si="69"/>
        <v>Now that the recipient is participating in the Competetive Cultural Competence program, we anticipate significantly improved wellness outcomes. And can provide a testimonial of their responsiveness to the needs of diverse clients.</v>
      </c>
      <c r="I1420" s="4" t="s">
        <v>134</v>
      </c>
      <c r="J1420" s="4" t="str">
        <f t="shared" si="71"/>
        <v>the recipient</v>
      </c>
      <c r="K1420" s="110" t="str">
        <f>K$1195</f>
        <v xml:space="preserve"> is </v>
      </c>
      <c r="L1420" s="4" t="str">
        <f t="shared" si="70"/>
        <v>participating in the Competetive Cultural Competence program</v>
      </c>
      <c r="M1420" s="4" t="s">
        <v>152</v>
      </c>
      <c r="N1420" s="109" t="s">
        <v>137</v>
      </c>
    </row>
    <row r="1421" spans="2:16" hidden="1" x14ac:dyDescent="0.3">
      <c r="C1421" s="111" t="str">
        <f>$C$1168</f>
        <v>Standard Cultural Competence - completed</v>
      </c>
      <c r="E1421" s="116" t="s">
        <v>63</v>
      </c>
      <c r="F1421" s="111" t="str">
        <f>$H$1168</f>
        <v>completing the Standard Cultural Competence program</v>
      </c>
      <c r="G1421" s="116" t="s">
        <v>63</v>
      </c>
      <c r="H1421" s="125" t="str">
        <f t="shared" si="69"/>
        <v>Now that the recipient is completing the Standard Cultural Competence program, we expect stellar outcomes. And will soon provide a testimonial of their responsiveness to the needs of diverse clients.</v>
      </c>
      <c r="I1421" s="4" t="s">
        <v>134</v>
      </c>
      <c r="J1421" s="4" t="str">
        <f t="shared" si="71"/>
        <v>the recipient</v>
      </c>
      <c r="K1421" s="110" t="str">
        <f>K$1195</f>
        <v xml:space="preserve"> is </v>
      </c>
      <c r="L1421" s="4" t="str">
        <f t="shared" si="70"/>
        <v>completing the Standard Cultural Competence program</v>
      </c>
      <c r="M1421" s="4" t="s">
        <v>153</v>
      </c>
      <c r="N1421" s="109" t="s">
        <v>142</v>
      </c>
    </row>
    <row r="1422" spans="2:16" hidden="1" x14ac:dyDescent="0.3">
      <c r="C1422" s="111" t="str">
        <f>$C$1169</f>
        <v>Competitive Cultural Competence - completed</v>
      </c>
      <c r="E1422" s="116" t="s">
        <v>63</v>
      </c>
      <c r="F1422" s="111" t="str">
        <f>$H$1169</f>
        <v>completing the Competetive Cultural Competence program</v>
      </c>
      <c r="G1422" s="116" t="s">
        <v>63</v>
      </c>
      <c r="H1422" s="125" t="str">
        <f t="shared" si="69"/>
        <v>Now that the recipient is completing the Competetive Cultural Competence program, we anticipate greatly improved wellness outcomes. And will soon provide a testimonial of their responsiveness to the needs of diverse clients.</v>
      </c>
      <c r="I1422" s="4" t="s">
        <v>134</v>
      </c>
      <c r="J1422" s="4" t="str">
        <f t="shared" si="71"/>
        <v>the recipient</v>
      </c>
      <c r="K1422" s="110" t="str">
        <f>K$1195</f>
        <v xml:space="preserve"> is </v>
      </c>
      <c r="L1422" s="4" t="str">
        <f t="shared" si="70"/>
        <v>completing the Competetive Cultural Competence program</v>
      </c>
      <c r="M1422" s="4" t="s">
        <v>154</v>
      </c>
      <c r="N1422" s="109" t="s">
        <v>142</v>
      </c>
    </row>
    <row r="1423" spans="2:16" hidden="1" x14ac:dyDescent="0.3">
      <c r="G1423" s="116" t="s">
        <v>63</v>
      </c>
      <c r="H1423" s="125" t="str">
        <f t="shared" si="69"/>
        <v>Select one of these two services, Standard or Competitive Competence, to best improve your efficacy serving diverse patients. We can then offer a testimonial of your improved responsiveness to diverse clients.</v>
      </c>
      <c r="K1423" s="110" t="s">
        <v>144</v>
      </c>
      <c r="L1423" s="110" t="s">
        <v>145</v>
      </c>
      <c r="M1423" s="110" t="s">
        <v>155</v>
      </c>
      <c r="N1423" s="109" t="s">
        <v>147</v>
      </c>
    </row>
    <row r="1424" spans="2:16" hidden="1" x14ac:dyDescent="0.3">
      <c r="C1424" s="125" t="str">
        <f>IF($C1412=$C1417,H1417,IF($C1412=$C1418,H1418,IF($C1412=C1419,H1419,IF($C1412=C1420,H1420,IF($C1412=C1421,H1421,IF($C1412=C1422,H1422,IF($C1412=0,H1423)))))))</f>
        <v>Select one of these two services, Standard or Competitive Competence, to best improve your efficacy serving diverse patients. We can then offer a testimonial of your improved responsiveness to diverse clients.</v>
      </c>
      <c r="E1424" s="116" t="s">
        <v>63</v>
      </c>
      <c r="F1424" s="125" t="str">
        <f>IF($C1412=$C1417,F1417,IF($C1412=$C1418,F1418,IF($C1412=C1419,F1419,IF($C1412=C1420,F1420,IF($C1412=C1421,F1421,IF($C1412=C1422,F1422,IF($C1412=0,"")))))))</f>
        <v/>
      </c>
      <c r="G1424" s="116" t="s">
        <v>63</v>
      </c>
    </row>
    <row r="1425" spans="2:13" hidden="1" x14ac:dyDescent="0.3"/>
    <row r="1426" spans="2:13" hidden="1" x14ac:dyDescent="0.3">
      <c r="C1426" s="4" t="s">
        <v>148</v>
      </c>
    </row>
    <row r="1427" spans="2:13" hidden="1" x14ac:dyDescent="0.3"/>
    <row r="1428" spans="2:13" hidden="1" x14ac:dyDescent="0.3"/>
    <row r="1429" spans="2:13" hidden="1" x14ac:dyDescent="0.3"/>
    <row r="1430" spans="2:13" ht="16" hidden="1" x14ac:dyDescent="0.4">
      <c r="B1430" s="117" t="str">
        <f>IF(OR(F379="",J379=""),B379,CONCATENATE(B379,": ",F379,", ",J379))</f>
        <v>9th visit</v>
      </c>
      <c r="C1430" s="118"/>
      <c r="D1430" s="118"/>
      <c r="E1430" s="118"/>
      <c r="F1430" s="118"/>
      <c r="G1430" s="118"/>
      <c r="H1430" s="118"/>
      <c r="I1430" s="118"/>
      <c r="J1430" s="118"/>
      <c r="K1430" s="118"/>
      <c r="L1430" s="118"/>
      <c r="M1430" s="140">
        <f>IF(J379=I$1103,L$1103,IF(J379=I$1104,L$1104,IF(J379=I$1105,L$1105,IF(J379=I$1106,L$1106,IF(J379=I$1107,L$1107,IF(J379=I$1108,L$1108,IF(J379=I$1109,L$1109,IF(J379="",0))))))))</f>
        <v>0</v>
      </c>
    </row>
    <row r="1431" spans="2:13" hidden="1" x14ac:dyDescent="0.3">
      <c r="F1431" s="114"/>
    </row>
    <row r="1432" spans="2:13" hidden="1" x14ac:dyDescent="0.3">
      <c r="F1432" s="122">
        <f>F383</f>
        <v>0</v>
      </c>
      <c r="J1432" s="122">
        <f>F384</f>
        <v>0</v>
      </c>
    </row>
    <row r="1433" spans="2:13" hidden="1" x14ac:dyDescent="0.3"/>
    <row r="1434" spans="2:13" hidden="1" x14ac:dyDescent="0.3">
      <c r="B1434" s="115">
        <f>IF(C1434=F$1107,E$1107,IF(C1434=F$1108,E$1108,IF(C1434=F$1109,E$1109,IF(C1434=F$1110,E$1110,IF(C1434=F$1111,E$1111,IF(C1434=0,0))))))</f>
        <v>0</v>
      </c>
      <c r="C1434" s="4">
        <f>K386</f>
        <v>0</v>
      </c>
      <c r="F1434" s="4" t="str">
        <f>F1397</f>
        <v>1. I felt fully seen and heard.</v>
      </c>
      <c r="M1434" s="4">
        <f>IF(K386="",0,1)</f>
        <v>0</v>
      </c>
    </row>
    <row r="1435" spans="2:13" hidden="1" x14ac:dyDescent="0.3">
      <c r="B1435" s="115">
        <f t="shared" ref="B1435:B1443" si="72">IF(C1435=F$1107,E$1107,IF(C1435=F$1108,E$1108,IF(C1435=F$1109,E$1109,IF(C1435=F$1110,E$1110,IF(C1435=F$1111,E$1111,IF(C1435=0,0))))))</f>
        <v>0</v>
      </c>
      <c r="C1435" s="4">
        <f>K388</f>
        <v>0</v>
      </c>
      <c r="F1435" s="4" t="str">
        <f t="shared" ref="F1435:F1443" si="73">F1398</f>
        <v>2. They faithfully responded to all of my expressions of pain or discomfort.</v>
      </c>
      <c r="M1435" s="4">
        <f>IF(K388="",0,1)</f>
        <v>0</v>
      </c>
    </row>
    <row r="1436" spans="2:13" hidden="1" x14ac:dyDescent="0.3">
      <c r="B1436" s="115">
        <f t="shared" si="72"/>
        <v>0</v>
      </c>
      <c r="C1436" s="4">
        <f>K390</f>
        <v>0</v>
      </c>
      <c r="F1436" s="4" t="str">
        <f t="shared" si="73"/>
        <v>3. They put my personal wellbeing ahead of their institutional processes.</v>
      </c>
      <c r="M1436" s="4">
        <f>IF(K390="",0,1)</f>
        <v>0</v>
      </c>
    </row>
    <row r="1437" spans="2:13" hidden="1" x14ac:dyDescent="0.3">
      <c r="B1437" s="115">
        <f t="shared" si="72"/>
        <v>0</v>
      </c>
      <c r="C1437" s="4">
        <f>K392</f>
        <v>0</v>
      </c>
      <c r="F1437" s="4" t="str">
        <f t="shared" si="73"/>
        <v>4. Their actions and expressions were devoid of any microaggressions.</v>
      </c>
      <c r="M1437" s="4">
        <f>IF(K392="",0,1)</f>
        <v>0</v>
      </c>
    </row>
    <row r="1438" spans="2:13" hidden="1" x14ac:dyDescent="0.3">
      <c r="B1438" s="115">
        <f t="shared" si="72"/>
        <v>0</v>
      </c>
      <c r="C1438" s="4">
        <f>K394</f>
        <v>0</v>
      </c>
      <c r="F1438" s="4" t="str">
        <f t="shared" si="73"/>
        <v>5. They asked me how they could be more culturally sensitive.</v>
      </c>
      <c r="M1438" s="4">
        <f>IF(K394="",0,1)</f>
        <v>0</v>
      </c>
    </row>
    <row r="1439" spans="2:13" hidden="1" x14ac:dyDescent="0.3">
      <c r="B1439" s="115">
        <f t="shared" si="72"/>
        <v>0</v>
      </c>
      <c r="C1439" s="4">
        <f>K396</f>
        <v>0</v>
      </c>
      <c r="F1439" s="4" t="str">
        <f t="shared" si="73"/>
        <v>6. They did not exploit my vulnerability to their professional authority.</v>
      </c>
      <c r="M1439" s="4">
        <f>IF(K396="",0,1)</f>
        <v>0</v>
      </c>
    </row>
    <row r="1440" spans="2:13" hidden="1" x14ac:dyDescent="0.3">
      <c r="B1440" s="115">
        <f t="shared" si="72"/>
        <v>0</v>
      </c>
      <c r="C1440" s="4">
        <f>K398</f>
        <v>0</v>
      </c>
      <c r="F1440" s="4" t="str">
        <f t="shared" si="73"/>
        <v>7. I never had to give up my autonomy to fit their processes.</v>
      </c>
      <c r="M1440" s="4">
        <f>IF(K398="",0,1)</f>
        <v>0</v>
      </c>
    </row>
    <row r="1441" spans="2:16" hidden="1" x14ac:dyDescent="0.3">
      <c r="B1441" s="115">
        <f t="shared" si="72"/>
        <v>0</v>
      </c>
      <c r="C1441" s="4">
        <f>K400</f>
        <v>0</v>
      </c>
      <c r="F1441" s="4" t="str">
        <f t="shared" si="73"/>
        <v>8. Staff appeared to be culturally diverse.</v>
      </c>
      <c r="M1441" s="4">
        <f>IF(K400="",0,1)</f>
        <v>0</v>
      </c>
    </row>
    <row r="1442" spans="2:16" hidden="1" x14ac:dyDescent="0.3">
      <c r="B1442" s="115">
        <f t="shared" si="72"/>
        <v>0</v>
      </c>
      <c r="C1442" s="4">
        <f>K402</f>
        <v>0</v>
      </c>
      <c r="F1442" s="4" t="str">
        <f t="shared" si="73"/>
        <v>9. They effectively accommodated my linguistic barrier.</v>
      </c>
      <c r="M1442" s="4">
        <f>IF(K402="",0,1)</f>
        <v>0</v>
      </c>
    </row>
    <row r="1443" spans="2:16" hidden="1" x14ac:dyDescent="0.3">
      <c r="B1443" s="115">
        <f t="shared" si="72"/>
        <v>0</v>
      </c>
      <c r="C1443" s="4">
        <f>K404</f>
        <v>0</v>
      </c>
      <c r="F1443" s="4" t="str">
        <f t="shared" si="73"/>
        <v>10. I was offered billing options appropriate to my cultural values.</v>
      </c>
      <c r="M1443" s="4">
        <f>IF(K404="",0,1)</f>
        <v>0</v>
      </c>
    </row>
    <row r="1444" spans="2:16" hidden="1" x14ac:dyDescent="0.3">
      <c r="M1444" s="123">
        <f t="shared" ref="M1444" si="74">SUM(M1434:M1443)</f>
        <v>0</v>
      </c>
    </row>
    <row r="1445" spans="2:16" ht="15.5" hidden="1" x14ac:dyDescent="0.45">
      <c r="B1445" s="124">
        <f t="shared" ref="B1445" si="75">ROUND(SUM(B1434:B1443),0)</f>
        <v>0</v>
      </c>
      <c r="C1445" s="125" t="str">
        <f>IF(AND($B1445&gt;=$B$1114,$B1445&lt;$C$1114),E$1114,IF(AND($B1445&gt;=$B$1115,$B1445&lt;$C$1115),E$1115,IF(AND($B1445&gt;=$B$1116,$B1445&lt;$C$1116),E$1116,IF(AND($B1445&gt;=$B$1117,$B1445&lt;$C$1117),E$1117,IF(AND($B1445&gt;=$B$1118,$B1445&lt;=$C$1118),E$1118)))))</f>
        <v>Dangerously incompetent</v>
      </c>
      <c r="F1445" s="125" t="str">
        <f>IF(AND($B1445&gt;=$B$1114,$B1445&lt;$C$1114),H$1114,IF(AND($B1445&gt;=$B$1115,$B1445&lt;$C$1115),H$1115,IF(AND($B1445&gt;=$B$1116,$B1445&lt;$C$1116),H$1116,IF(AND($B1445&gt;=$B$1117,$B1445&lt;$C$1117),H$1117,IF(AND($B1445&gt;=$B$1118,$B1445&lt;=$C$1118),H$1118)))))</f>
        <v>dangerous incompetence</v>
      </c>
      <c r="I1445" s="125" t="str">
        <f>IF(AND($B1445&gt;=$B$1114,$B1445&lt;$C$1114),K$1114,IF(AND($B1445&gt;=$B$1115,$B1445&lt;$C$1115),K$1115,IF(AND($B1445&gt;=$B$1116,$B1445&lt;$C$1116),K$1116,IF(AND($B1445&gt;=$B$1117,$B1445&lt;$C$1117),K$1117,IF(AND($B1445&gt;=$B$1118,$B1445&lt;=$C$1118),K$1118)))))</f>
        <v>dangerous risk to the birthing person's wellbeing</v>
      </c>
      <c r="M1445" s="126" t="str">
        <f>IF(M1444=10,B1445,"")</f>
        <v/>
      </c>
      <c r="P1445" s="127" t="str">
        <f>IF(M1445="","",M1445*0.01)</f>
        <v/>
      </c>
    </row>
    <row r="1446" spans="2:16" ht="15.5" hidden="1" x14ac:dyDescent="0.45">
      <c r="L1446" s="128" t="s">
        <v>95</v>
      </c>
      <c r="M1446" s="129" t="str">
        <f>IF(K284="","",K384)</f>
        <v/>
      </c>
      <c r="P1446" s="127" t="str">
        <f>IF(M1446="","",1-(M1446/12))</f>
        <v/>
      </c>
    </row>
    <row r="1447" spans="2:16" hidden="1" x14ac:dyDescent="0.3">
      <c r="B1447" s="125" t="str">
        <f t="shared" ref="B1447" si="76">IF(M1444=10,CONCATENATE(E1447,F1447,G1447,H1447,I1447,J1447,K1447,L1447,M1447),"")</f>
        <v/>
      </c>
      <c r="D1447" s="116" t="s">
        <v>63</v>
      </c>
      <c r="E1447" s="4" t="s">
        <v>96</v>
      </c>
      <c r="F1447" s="4">
        <f t="shared" ref="F1447" si="77">B1445</f>
        <v>0</v>
      </c>
      <c r="G1447" s="4" t="s">
        <v>97</v>
      </c>
      <c r="H1447" s="4" t="str">
        <f t="shared" ref="H1447" si="78">F1445</f>
        <v>dangerous incompetence</v>
      </c>
      <c r="I1447" s="4" t="s">
        <v>98</v>
      </c>
    </row>
    <row r="1448" spans="2:16" hidden="1" x14ac:dyDescent="0.3"/>
    <row r="1449" spans="2:16" ht="14.5" hidden="1" x14ac:dyDescent="0.45">
      <c r="C1449" s="136">
        <f>E414</f>
        <v>0</v>
      </c>
      <c r="D1449" s="137"/>
      <c r="E1449" s="137"/>
      <c r="F1449" s="137"/>
      <c r="G1449" s="137"/>
      <c r="H1449" s="138"/>
    </row>
    <row r="1450" spans="2:16" hidden="1" x14ac:dyDescent="0.3"/>
    <row r="1451" spans="2:16" hidden="1" x14ac:dyDescent="0.3">
      <c r="C1451" s="125" t="str">
        <f>CONCATENATE(E1451,F1451,G1451,H1451,I1451,J1451,K1451,,L1451,M1451)</f>
        <v xml:space="preserve">We provide this helpful feedback to you, the recipient, to improve your cultural competency. </v>
      </c>
      <c r="D1451" s="116" t="s">
        <v>63</v>
      </c>
      <c r="E1451" s="4" t="s">
        <v>129</v>
      </c>
      <c r="F1451" s="4" t="str">
        <f>IF($J1432=0,"the recipient",$J1432)</f>
        <v>the recipient</v>
      </c>
      <c r="G1451" s="4" t="s">
        <v>130</v>
      </c>
      <c r="H1451" s="4"/>
    </row>
    <row r="1452" spans="2:16" hidden="1" x14ac:dyDescent="0.3">
      <c r="C1452" s="125" t="str">
        <f>CONCATENATE(E1452,F1452,G1452,H1452,I1452,J1452,K1452,,L1452,M1452)</f>
        <v xml:space="preserve">We know medical providers like you rely upon referrals. Often from those you serve. </v>
      </c>
      <c r="D1452" s="116" t="s">
        <v>63</v>
      </c>
      <c r="E1452" s="4" t="s">
        <v>132</v>
      </c>
      <c r="G1452" s="4" t="s">
        <v>133</v>
      </c>
    </row>
    <row r="1453" spans="2:16" hidden="1" x14ac:dyDescent="0.3">
      <c r="C1453" s="125" t="str">
        <f>CONCATENATE(E1453,F1453,G1453,H1453,I1453,J1453,K1453,,L1453,M1453)</f>
        <v>Select a service that best fits your needs.</v>
      </c>
      <c r="D1453" s="116" t="s">
        <v>63</v>
      </c>
      <c r="E1453" s="4" t="s">
        <v>23</v>
      </c>
    </row>
    <row r="1454" spans="2:16" hidden="1" x14ac:dyDescent="0.3">
      <c r="C1454" s="111" t="str">
        <f>$C$1164</f>
        <v>Standard Cultural Competence - begin</v>
      </c>
      <c r="E1454" s="116" t="s">
        <v>63</v>
      </c>
      <c r="F1454" s="111" t="str">
        <f>$H$1164</f>
        <v>beginning the Standard Cultural Competence program</v>
      </c>
      <c r="G1454" s="116" t="s">
        <v>63</v>
      </c>
      <c r="H1454" s="125" t="str">
        <f>CONCATENATE($I1454,$J1454,$K1454,$L1454,$M1454,$N1454,$O1454,$P1454)</f>
        <v>Now that the recipient is beginning the Standard Cultural Competence program, we expect improved outcomes. And can provide a testimonial of their responsiveness to the needs of diverse clients.</v>
      </c>
      <c r="I1454" s="4" t="s">
        <v>134</v>
      </c>
      <c r="J1454" s="116" t="str">
        <f>F1451</f>
        <v>the recipient</v>
      </c>
      <c r="K1454" s="110" t="s">
        <v>135</v>
      </c>
      <c r="L1454" s="4" t="str">
        <f>F1454</f>
        <v>beginning the Standard Cultural Competence program</v>
      </c>
      <c r="M1454" s="4" t="s">
        <v>149</v>
      </c>
      <c r="N1454" s="109" t="s">
        <v>137</v>
      </c>
    </row>
    <row r="1455" spans="2:16" hidden="1" x14ac:dyDescent="0.3">
      <c r="C1455" s="111" t="str">
        <f>$C$1165</f>
        <v>Competitive Cultural Competence - begin</v>
      </c>
      <c r="E1455" s="116" t="s">
        <v>63</v>
      </c>
      <c r="F1455" s="111" t="str">
        <f>$H$1165</f>
        <v>beginning the Competetive Cultural Competence program</v>
      </c>
      <c r="G1455" s="116" t="s">
        <v>63</v>
      </c>
      <c r="H1455" s="125" t="str">
        <f t="shared" ref="H1455:H1460" si="79">CONCATENATE($I1455,$J1455,$K1455,$L1455,$M1455,$N1455,$O1455,$P1455)</f>
        <v>Now that the recipient is beginning the Competetive Cultural Competence program, we anticipate modestly improved wellness outcomes. And can provide a testimonial of their responsiveness to the needs of diverse clients.</v>
      </c>
      <c r="I1455" s="4" t="s">
        <v>134</v>
      </c>
      <c r="J1455" s="4" t="str">
        <f>J1454</f>
        <v>the recipient</v>
      </c>
      <c r="K1455" s="110" t="str">
        <f>K$1195</f>
        <v xml:space="preserve"> is </v>
      </c>
      <c r="L1455" s="4" t="str">
        <f t="shared" ref="L1455:L1459" si="80">F1455</f>
        <v>beginning the Competetive Cultural Competence program</v>
      </c>
      <c r="M1455" s="4" t="s">
        <v>150</v>
      </c>
      <c r="N1455" s="109" t="s">
        <v>137</v>
      </c>
    </row>
    <row r="1456" spans="2:16" hidden="1" x14ac:dyDescent="0.3">
      <c r="C1456" s="111" t="str">
        <f>$C$1166</f>
        <v>Standard Cultural Competence - enrolled</v>
      </c>
      <c r="E1456" s="116" t="s">
        <v>63</v>
      </c>
      <c r="F1456" s="111" t="str">
        <f>$H$1166</f>
        <v>participating in the Standard Cultural Competence program</v>
      </c>
      <c r="G1456" s="116" t="s">
        <v>63</v>
      </c>
      <c r="H1456" s="125" t="str">
        <f t="shared" si="79"/>
        <v>Now that the recipient is participating in the Standard Cultural Competence program, we expect better outcomes. And can provide a testimonial of their responsiveness to the needs of diverse clients.</v>
      </c>
      <c r="I1456" s="4" t="s">
        <v>134</v>
      </c>
      <c r="J1456" s="4" t="str">
        <f t="shared" ref="J1456:J1459" si="81">J1455</f>
        <v>the recipient</v>
      </c>
      <c r="K1456" s="110" t="str">
        <f>K$1195</f>
        <v xml:space="preserve"> is </v>
      </c>
      <c r="L1456" s="4" t="str">
        <f t="shared" si="80"/>
        <v>participating in the Standard Cultural Competence program</v>
      </c>
      <c r="M1456" s="4" t="s">
        <v>151</v>
      </c>
      <c r="N1456" s="109" t="s">
        <v>137</v>
      </c>
    </row>
    <row r="1457" spans="2:14" hidden="1" x14ac:dyDescent="0.3">
      <c r="C1457" s="111" t="str">
        <f>$C$1167</f>
        <v>Competitive Cultural Competence - enrolled</v>
      </c>
      <c r="E1457" s="116" t="s">
        <v>63</v>
      </c>
      <c r="F1457" s="111" t="str">
        <f>$H$1167</f>
        <v>participating in the Competetive Cultural Competence program</v>
      </c>
      <c r="G1457" s="116" t="s">
        <v>63</v>
      </c>
      <c r="H1457" s="125" t="str">
        <f t="shared" si="79"/>
        <v>Now that the recipient is participating in the Competetive Cultural Competence program, we anticipate significantly improved wellness outcomes. And can provide a testimonial of their responsiveness to the needs of diverse clients.</v>
      </c>
      <c r="I1457" s="4" t="s">
        <v>134</v>
      </c>
      <c r="J1457" s="4" t="str">
        <f t="shared" si="81"/>
        <v>the recipient</v>
      </c>
      <c r="K1457" s="110" t="str">
        <f>K$1195</f>
        <v xml:space="preserve"> is </v>
      </c>
      <c r="L1457" s="4" t="str">
        <f t="shared" si="80"/>
        <v>participating in the Competetive Cultural Competence program</v>
      </c>
      <c r="M1457" s="4" t="s">
        <v>152</v>
      </c>
      <c r="N1457" s="109" t="s">
        <v>137</v>
      </c>
    </row>
    <row r="1458" spans="2:14" hidden="1" x14ac:dyDescent="0.3">
      <c r="C1458" s="111" t="str">
        <f>$C$1168</f>
        <v>Standard Cultural Competence - completed</v>
      </c>
      <c r="E1458" s="116" t="s">
        <v>63</v>
      </c>
      <c r="F1458" s="111" t="str">
        <f>$H$1168</f>
        <v>completing the Standard Cultural Competence program</v>
      </c>
      <c r="G1458" s="116" t="s">
        <v>63</v>
      </c>
      <c r="H1458" s="125" t="str">
        <f t="shared" si="79"/>
        <v>Now that the recipient is completing the Standard Cultural Competence program, we expect stellar outcomes. And will soon provide a testimonial of their responsiveness to the needs of diverse clients.</v>
      </c>
      <c r="I1458" s="4" t="s">
        <v>134</v>
      </c>
      <c r="J1458" s="4" t="str">
        <f t="shared" si="81"/>
        <v>the recipient</v>
      </c>
      <c r="K1458" s="110" t="str">
        <f>K$1195</f>
        <v xml:space="preserve"> is </v>
      </c>
      <c r="L1458" s="4" t="str">
        <f t="shared" si="80"/>
        <v>completing the Standard Cultural Competence program</v>
      </c>
      <c r="M1458" s="4" t="s">
        <v>153</v>
      </c>
      <c r="N1458" s="109" t="s">
        <v>142</v>
      </c>
    </row>
    <row r="1459" spans="2:14" hidden="1" x14ac:dyDescent="0.3">
      <c r="C1459" s="111" t="str">
        <f>$C$1169</f>
        <v>Competitive Cultural Competence - completed</v>
      </c>
      <c r="E1459" s="116" t="s">
        <v>63</v>
      </c>
      <c r="F1459" s="111" t="str">
        <f>$H$1169</f>
        <v>completing the Competetive Cultural Competence program</v>
      </c>
      <c r="G1459" s="116" t="s">
        <v>63</v>
      </c>
      <c r="H1459" s="125" t="str">
        <f t="shared" si="79"/>
        <v>Now that the recipient is completing the Competetive Cultural Competence program, we anticipate greatly improved wellness outcomes. And will soon provide a testimonial of their responsiveness to the needs of diverse clients.</v>
      </c>
      <c r="I1459" s="4" t="s">
        <v>134</v>
      </c>
      <c r="J1459" s="4" t="str">
        <f t="shared" si="81"/>
        <v>the recipient</v>
      </c>
      <c r="K1459" s="110" t="str">
        <f>K$1195</f>
        <v xml:space="preserve"> is </v>
      </c>
      <c r="L1459" s="4" t="str">
        <f t="shared" si="80"/>
        <v>completing the Competetive Cultural Competence program</v>
      </c>
      <c r="M1459" s="4" t="s">
        <v>154</v>
      </c>
      <c r="N1459" s="109" t="s">
        <v>142</v>
      </c>
    </row>
    <row r="1460" spans="2:14" hidden="1" x14ac:dyDescent="0.3">
      <c r="G1460" s="116" t="s">
        <v>63</v>
      </c>
      <c r="H1460" s="125" t="str">
        <f t="shared" si="79"/>
        <v>Select one of these two services, Standard or Competitive Competence, to best improve your efficacy serving diverse patients. We can then offer a testimonial of your improved responsiveness to diverse clients.</v>
      </c>
      <c r="K1460" s="110" t="s">
        <v>144</v>
      </c>
      <c r="L1460" s="110" t="s">
        <v>145</v>
      </c>
      <c r="M1460" s="110" t="s">
        <v>155</v>
      </c>
      <c r="N1460" s="109" t="s">
        <v>147</v>
      </c>
    </row>
    <row r="1461" spans="2:14" hidden="1" x14ac:dyDescent="0.3">
      <c r="C1461" s="125" t="str">
        <f>IF($C1449=$C1454,H1454,IF($C1449=$C1455,H1455,IF($C1449=C1456,H1456,IF($C1449=C1457,H1457,IF($C1449=C1458,H1458,IF($C1449=C1459,H1459,IF($C1449=0,H1460)))))))</f>
        <v>Select one of these two services, Standard or Competitive Competence, to best improve your efficacy serving diverse patients. We can then offer a testimonial of your improved responsiveness to diverse clients.</v>
      </c>
      <c r="E1461" s="116" t="s">
        <v>63</v>
      </c>
      <c r="F1461" s="125" t="str">
        <f>IF($C1449=$C1454,F1454,IF($C1449=$C1455,F1455,IF($C1449=C1456,F1456,IF($C1449=C1457,F1457,IF($C1449=C1458,F1458,IF($C1449=C1459,F1459,IF($C1449=0,"")))))))</f>
        <v/>
      </c>
      <c r="G1461" s="116" t="s">
        <v>63</v>
      </c>
    </row>
    <row r="1462" spans="2:14" hidden="1" x14ac:dyDescent="0.3"/>
    <row r="1463" spans="2:14" hidden="1" x14ac:dyDescent="0.3">
      <c r="C1463" s="4" t="s">
        <v>148</v>
      </c>
    </row>
    <row r="1464" spans="2:14" hidden="1" x14ac:dyDescent="0.3"/>
    <row r="1465" spans="2:14" hidden="1" x14ac:dyDescent="0.3"/>
    <row r="1466" spans="2:14" hidden="1" x14ac:dyDescent="0.3"/>
    <row r="1467" spans="2:14" ht="16" hidden="1" x14ac:dyDescent="0.4">
      <c r="B1467" s="117" t="str">
        <f>IF(OR(F420="",J420=""),B420,CONCATENATE(B420,": ",F420,", ",J420))</f>
        <v>10th visit</v>
      </c>
      <c r="C1467" s="118"/>
      <c r="D1467" s="118"/>
      <c r="E1467" s="118"/>
      <c r="F1467" s="119"/>
      <c r="G1467" s="118"/>
      <c r="H1467" s="120"/>
      <c r="I1467" s="118"/>
      <c r="J1467" s="118"/>
      <c r="K1467" s="118"/>
      <c r="L1467" s="118"/>
      <c r="M1467" s="140">
        <f>IF(J420=I$1103,L$1103,IF(J420=I$1104,L$1104,IF(J420=I$1105,L$1105,IF(J420=I$1106,L$1106,IF(J420=I$1107,L$1107,IF(J420=I$1108,L$1108,IF(J420=I$1109,L$1109,IF(J420="",0))))))))</f>
        <v>0</v>
      </c>
    </row>
    <row r="1468" spans="2:14" hidden="1" x14ac:dyDescent="0.3">
      <c r="F1468" s="114"/>
    </row>
    <row r="1469" spans="2:14" hidden="1" x14ac:dyDescent="0.3">
      <c r="F1469" s="122">
        <f>F424</f>
        <v>0</v>
      </c>
      <c r="J1469" s="122">
        <f>F425</f>
        <v>0</v>
      </c>
    </row>
    <row r="1470" spans="2:14" hidden="1" x14ac:dyDescent="0.3"/>
    <row r="1471" spans="2:14" hidden="1" x14ac:dyDescent="0.3">
      <c r="B1471" s="115">
        <f>IF(C1471=F$1107,E$1107,IF(C1471=F$1108,E$1108,IF(C1471=F$1109,E$1109,IF(C1471=F$1110,E$1110,IF(C1471=F$1111,E$1111,IF(C1471=0,0))))))</f>
        <v>0</v>
      </c>
      <c r="C1471" s="4">
        <f>K427</f>
        <v>0</v>
      </c>
      <c r="F1471" s="4" t="str">
        <f>F1434</f>
        <v>1. I felt fully seen and heard.</v>
      </c>
      <c r="M1471" s="4">
        <f>IF(K427="",0,1)</f>
        <v>0</v>
      </c>
    </row>
    <row r="1472" spans="2:14" hidden="1" x14ac:dyDescent="0.3">
      <c r="B1472" s="115">
        <f t="shared" ref="B1472:B1480" si="82">IF(C1472=F$1107,E$1107,IF(C1472=F$1108,E$1108,IF(C1472=F$1109,E$1109,IF(C1472=F$1110,E$1110,IF(C1472=F$1111,E$1111,IF(C1472=0,0))))))</f>
        <v>0</v>
      </c>
      <c r="C1472" s="4">
        <f>K429</f>
        <v>0</v>
      </c>
      <c r="F1472" s="4" t="str">
        <f t="shared" ref="F1472:F1480" si="83">F1435</f>
        <v>2. They faithfully responded to all of my expressions of pain or discomfort.</v>
      </c>
      <c r="M1472" s="4">
        <f>IF(K429="",0,1)</f>
        <v>0</v>
      </c>
    </row>
    <row r="1473" spans="2:16" hidden="1" x14ac:dyDescent="0.3">
      <c r="B1473" s="115">
        <f t="shared" si="82"/>
        <v>0</v>
      </c>
      <c r="C1473" s="4">
        <f>K431</f>
        <v>0</v>
      </c>
      <c r="F1473" s="4" t="str">
        <f t="shared" si="83"/>
        <v>3. They put my personal wellbeing ahead of their institutional processes.</v>
      </c>
      <c r="M1473" s="4">
        <f>IF(K431="",0,1)</f>
        <v>0</v>
      </c>
    </row>
    <row r="1474" spans="2:16" hidden="1" x14ac:dyDescent="0.3">
      <c r="B1474" s="115">
        <f t="shared" si="82"/>
        <v>0</v>
      </c>
      <c r="C1474" s="4">
        <f>K433</f>
        <v>0</v>
      </c>
      <c r="F1474" s="4" t="str">
        <f t="shared" si="83"/>
        <v>4. Their actions and expressions were devoid of any microaggressions.</v>
      </c>
      <c r="M1474" s="4">
        <f>IF(K433="",0,1)</f>
        <v>0</v>
      </c>
    </row>
    <row r="1475" spans="2:16" hidden="1" x14ac:dyDescent="0.3">
      <c r="B1475" s="115">
        <f t="shared" si="82"/>
        <v>0</v>
      </c>
      <c r="C1475" s="4">
        <f>K435</f>
        <v>0</v>
      </c>
      <c r="F1475" s="4" t="str">
        <f t="shared" si="83"/>
        <v>5. They asked me how they could be more culturally sensitive.</v>
      </c>
      <c r="M1475" s="4">
        <f>IF(K435="",0,1)</f>
        <v>0</v>
      </c>
    </row>
    <row r="1476" spans="2:16" hidden="1" x14ac:dyDescent="0.3">
      <c r="B1476" s="115">
        <f t="shared" si="82"/>
        <v>0</v>
      </c>
      <c r="C1476" s="4">
        <f>K437</f>
        <v>0</v>
      </c>
      <c r="F1476" s="4" t="str">
        <f t="shared" si="83"/>
        <v>6. They did not exploit my vulnerability to their professional authority.</v>
      </c>
      <c r="M1476" s="4">
        <f>IF(K437="",0,1)</f>
        <v>0</v>
      </c>
    </row>
    <row r="1477" spans="2:16" hidden="1" x14ac:dyDescent="0.3">
      <c r="B1477" s="115">
        <f t="shared" si="82"/>
        <v>0</v>
      </c>
      <c r="C1477" s="4">
        <f>K439</f>
        <v>0</v>
      </c>
      <c r="F1477" s="4" t="str">
        <f t="shared" si="83"/>
        <v>7. I never had to give up my autonomy to fit their processes.</v>
      </c>
      <c r="M1477" s="4">
        <f>IF(K439="",0,1)</f>
        <v>0</v>
      </c>
    </row>
    <row r="1478" spans="2:16" hidden="1" x14ac:dyDescent="0.3">
      <c r="B1478" s="115">
        <f t="shared" si="82"/>
        <v>0</v>
      </c>
      <c r="C1478" s="4">
        <f>K441</f>
        <v>0</v>
      </c>
      <c r="F1478" s="4" t="str">
        <f t="shared" si="83"/>
        <v>8. Staff appeared to be culturally diverse.</v>
      </c>
      <c r="M1478" s="4">
        <f>IF(K441="",0,1)</f>
        <v>0</v>
      </c>
    </row>
    <row r="1479" spans="2:16" hidden="1" x14ac:dyDescent="0.3">
      <c r="B1479" s="115">
        <f t="shared" si="82"/>
        <v>0</v>
      </c>
      <c r="C1479" s="4">
        <f>K443</f>
        <v>0</v>
      </c>
      <c r="F1479" s="4" t="str">
        <f t="shared" si="83"/>
        <v>9. They effectively accommodated my linguistic barrier.</v>
      </c>
      <c r="M1479" s="4">
        <f>IF(K443="",0,1)</f>
        <v>0</v>
      </c>
    </row>
    <row r="1480" spans="2:16" hidden="1" x14ac:dyDescent="0.3">
      <c r="B1480" s="115">
        <f t="shared" si="82"/>
        <v>0</v>
      </c>
      <c r="C1480" s="4">
        <f>K445</f>
        <v>0</v>
      </c>
      <c r="F1480" s="4" t="str">
        <f t="shared" si="83"/>
        <v>10. I was offered billing options appropriate to my cultural values.</v>
      </c>
      <c r="M1480" s="4">
        <f>IF(K445="",0,1)</f>
        <v>0</v>
      </c>
    </row>
    <row r="1481" spans="2:16" hidden="1" x14ac:dyDescent="0.3">
      <c r="M1481" s="123">
        <f t="shared" ref="M1481" si="84">SUM(M1471:M1480)</f>
        <v>0</v>
      </c>
    </row>
    <row r="1482" spans="2:16" ht="15.5" hidden="1" x14ac:dyDescent="0.45">
      <c r="B1482" s="124">
        <f t="shared" ref="B1482" si="85">ROUND(SUM(B1471:B1480),0)</f>
        <v>0</v>
      </c>
      <c r="C1482" s="125" t="str">
        <f>IF(AND($B1482&gt;=$B$1114,$B1482&lt;$C$1114),E$1114,IF(AND($B1482&gt;=$B$1115,$B1482&lt;$C$1115),E$1115,IF(AND($B1482&gt;=$B$1116,$B1482&lt;$C$1116),E$1116,IF(AND($B1482&gt;=$B$1117,$B1482&lt;$C$1117),E$1117,IF(AND($B1482&gt;=$B$1118,$B1482&lt;=$C$1118),E$1118)))))</f>
        <v>Dangerously incompetent</v>
      </c>
      <c r="F1482" s="125" t="str">
        <f>IF(AND($B1482&gt;=$B$1114,$B1482&lt;$C$1114),H$1114,IF(AND($B1482&gt;=$B$1115,$B1482&lt;$C$1115),H$1115,IF(AND($B1482&gt;=$B$1116,$B1482&lt;$C$1116),H$1116,IF(AND($B1482&gt;=$B$1117,$B1482&lt;$C$1117),H$1117,IF(AND($B1482&gt;=$B$1118,$B1482&lt;=$C$1118),H$1118)))))</f>
        <v>dangerous incompetence</v>
      </c>
      <c r="I1482" s="125" t="str">
        <f>IF(AND($B1482&gt;=$B$1114,$B1482&lt;$C$1114),K$1114,IF(AND($B1482&gt;=$B$1115,$B1482&lt;$C$1115),K$1115,IF(AND($B1482&gt;=$B$1116,$B1482&lt;$C$1116),K$1116,IF(AND($B1482&gt;=$B$1117,$B1482&lt;$C$1117),K$1117,IF(AND($B1482&gt;=$B$1118,$B1482&lt;=$C$1118),K$1118)))))</f>
        <v>dangerous risk to the birthing person's wellbeing</v>
      </c>
      <c r="M1482" s="126" t="str">
        <f>IF(M1481=10,B1482,"")</f>
        <v/>
      </c>
      <c r="P1482" s="127" t="str">
        <f>IF(M1482="","",M1482*0.01)</f>
        <v/>
      </c>
    </row>
    <row r="1483" spans="2:16" ht="15.5" hidden="1" x14ac:dyDescent="0.45">
      <c r="L1483" s="128" t="s">
        <v>95</v>
      </c>
      <c r="M1483" s="129" t="str">
        <f>IF(K425="","",K425)</f>
        <v/>
      </c>
      <c r="P1483" s="127" t="str">
        <f>IF(M1483="","",1-(M1483/12))</f>
        <v/>
      </c>
    </row>
    <row r="1484" spans="2:16" hidden="1" x14ac:dyDescent="0.3">
      <c r="B1484" s="125" t="str">
        <f t="shared" ref="B1484" si="86">IF(M1481=10,CONCATENATE(E1484,F1484,G1484,H1484,I1484,J1484,K1484,L1484,M1484),"")</f>
        <v/>
      </c>
      <c r="D1484" s="116" t="s">
        <v>63</v>
      </c>
      <c r="E1484" s="4" t="s">
        <v>96</v>
      </c>
      <c r="F1484" s="4">
        <f t="shared" ref="F1484" si="87">B1482</f>
        <v>0</v>
      </c>
      <c r="G1484" s="4" t="s">
        <v>97</v>
      </c>
      <c r="H1484" s="4" t="str">
        <f t="shared" ref="H1484" si="88">F1482</f>
        <v>dangerous incompetence</v>
      </c>
      <c r="I1484" s="4" t="s">
        <v>98</v>
      </c>
    </row>
    <row r="1485" spans="2:16" hidden="1" x14ac:dyDescent="0.3"/>
    <row r="1486" spans="2:16" ht="14.5" hidden="1" x14ac:dyDescent="0.45">
      <c r="C1486" s="136">
        <f>E455</f>
        <v>0</v>
      </c>
      <c r="D1486" s="137"/>
      <c r="E1486" s="137"/>
      <c r="F1486" s="137"/>
      <c r="G1486" s="137"/>
      <c r="H1486" s="138"/>
    </row>
    <row r="1487" spans="2:16" hidden="1" x14ac:dyDescent="0.3"/>
    <row r="1488" spans="2:16" hidden="1" x14ac:dyDescent="0.3">
      <c r="C1488" s="125" t="str">
        <f>CONCATENATE(E1488,F1488,G1488,H1488,I1488,J1488,K1488,,L1488,M1488)</f>
        <v xml:space="preserve">We provide this helpful feedback to you, the recipient, to improve your cultural competency. </v>
      </c>
      <c r="D1488" s="116" t="s">
        <v>63</v>
      </c>
      <c r="E1488" s="4" t="s">
        <v>129</v>
      </c>
      <c r="F1488" s="4" t="str">
        <f>IF($J1469=0,"the recipient",$J1469)</f>
        <v>the recipient</v>
      </c>
      <c r="G1488" s="4" t="s">
        <v>130</v>
      </c>
      <c r="H1488" s="4"/>
    </row>
    <row r="1489" spans="2:14" hidden="1" x14ac:dyDescent="0.3">
      <c r="C1489" s="125" t="str">
        <f>CONCATENATE(E1489,F1489,G1489,H1489,I1489,J1489,K1489,,L1489,M1489)</f>
        <v xml:space="preserve">We know medical providers like you rely upon referrals. Often from those you serve. </v>
      </c>
      <c r="D1489" s="116" t="s">
        <v>63</v>
      </c>
      <c r="E1489" s="4" t="s">
        <v>132</v>
      </c>
      <c r="G1489" s="4" t="s">
        <v>133</v>
      </c>
    </row>
    <row r="1490" spans="2:14" hidden="1" x14ac:dyDescent="0.3">
      <c r="C1490" s="125" t="str">
        <f>CONCATENATE(E1490,F1490,G1490,H1490,I1490,J1490,K1490,,L1490,M1490)</f>
        <v>Select a service that best fits your needs.</v>
      </c>
      <c r="D1490" s="116" t="s">
        <v>63</v>
      </c>
      <c r="E1490" s="4" t="s">
        <v>23</v>
      </c>
    </row>
    <row r="1491" spans="2:14" hidden="1" x14ac:dyDescent="0.3">
      <c r="C1491" s="111" t="str">
        <f>$C$1164</f>
        <v>Standard Cultural Competence - begin</v>
      </c>
      <c r="E1491" s="116" t="s">
        <v>63</v>
      </c>
      <c r="F1491" s="111" t="str">
        <f>$H$1164</f>
        <v>beginning the Standard Cultural Competence program</v>
      </c>
      <c r="G1491" s="116" t="s">
        <v>63</v>
      </c>
      <c r="H1491" s="125" t="str">
        <f>CONCATENATE($I1491,$J1491,$K1491,$L1491,$M1491,$N1491,$O1491,$P1491)</f>
        <v>Now that the recipient is beginning the Standard Cultural Competence program, we expect improved outcomes. And can provide a testimonial of their responsiveness to the needs of diverse clients.</v>
      </c>
      <c r="I1491" s="4" t="s">
        <v>134</v>
      </c>
      <c r="J1491" s="116" t="str">
        <f>F1488</f>
        <v>the recipient</v>
      </c>
      <c r="K1491" s="110" t="s">
        <v>135</v>
      </c>
      <c r="L1491" s="4" t="str">
        <f>F1491</f>
        <v>beginning the Standard Cultural Competence program</v>
      </c>
      <c r="M1491" s="4" t="s">
        <v>149</v>
      </c>
      <c r="N1491" s="109" t="s">
        <v>137</v>
      </c>
    </row>
    <row r="1492" spans="2:14" hidden="1" x14ac:dyDescent="0.3">
      <c r="C1492" s="111" t="str">
        <f>$C$1165</f>
        <v>Competitive Cultural Competence - begin</v>
      </c>
      <c r="E1492" s="116" t="s">
        <v>63</v>
      </c>
      <c r="F1492" s="111" t="str">
        <f>$H$1165</f>
        <v>beginning the Competetive Cultural Competence program</v>
      </c>
      <c r="G1492" s="116" t="s">
        <v>63</v>
      </c>
      <c r="H1492" s="125" t="str">
        <f t="shared" ref="H1492:H1497" si="89">CONCATENATE($I1492,$J1492,$K1492,$L1492,$M1492,$N1492,$O1492,$P1492)</f>
        <v>Now that the recipient is beginning the Competetive Cultural Competence program, we anticipate modestly improved wellness outcomes. And can provide a testimonial of their responsiveness to the needs of diverse clients.</v>
      </c>
      <c r="I1492" s="4" t="s">
        <v>134</v>
      </c>
      <c r="J1492" s="4" t="str">
        <f>J1491</f>
        <v>the recipient</v>
      </c>
      <c r="K1492" s="110" t="str">
        <f>K$1195</f>
        <v xml:space="preserve"> is </v>
      </c>
      <c r="L1492" s="4" t="str">
        <f t="shared" ref="L1492:L1496" si="90">F1492</f>
        <v>beginning the Competetive Cultural Competence program</v>
      </c>
      <c r="M1492" s="4" t="s">
        <v>150</v>
      </c>
      <c r="N1492" s="109" t="s">
        <v>137</v>
      </c>
    </row>
    <row r="1493" spans="2:14" hidden="1" x14ac:dyDescent="0.3">
      <c r="C1493" s="111" t="str">
        <f>$C$1166</f>
        <v>Standard Cultural Competence - enrolled</v>
      </c>
      <c r="E1493" s="116" t="s">
        <v>63</v>
      </c>
      <c r="F1493" s="111" t="str">
        <f>$H$1166</f>
        <v>participating in the Standard Cultural Competence program</v>
      </c>
      <c r="G1493" s="116" t="s">
        <v>63</v>
      </c>
      <c r="H1493" s="125" t="str">
        <f t="shared" si="89"/>
        <v>Now that the recipient is participating in the Standard Cultural Competence program, we expect better outcomes. And can provide a testimonial of their responsiveness to the needs of diverse clients.</v>
      </c>
      <c r="I1493" s="4" t="s">
        <v>134</v>
      </c>
      <c r="J1493" s="4" t="str">
        <f t="shared" ref="J1493:J1496" si="91">J1492</f>
        <v>the recipient</v>
      </c>
      <c r="K1493" s="110" t="str">
        <f>K$1195</f>
        <v xml:space="preserve"> is </v>
      </c>
      <c r="L1493" s="4" t="str">
        <f t="shared" si="90"/>
        <v>participating in the Standard Cultural Competence program</v>
      </c>
      <c r="M1493" s="4" t="s">
        <v>151</v>
      </c>
      <c r="N1493" s="109" t="s">
        <v>137</v>
      </c>
    </row>
    <row r="1494" spans="2:14" hidden="1" x14ac:dyDescent="0.3">
      <c r="C1494" s="111" t="str">
        <f>$C$1167</f>
        <v>Competitive Cultural Competence - enrolled</v>
      </c>
      <c r="E1494" s="116" t="s">
        <v>63</v>
      </c>
      <c r="F1494" s="111" t="str">
        <f>$H$1167</f>
        <v>participating in the Competetive Cultural Competence program</v>
      </c>
      <c r="G1494" s="116" t="s">
        <v>63</v>
      </c>
      <c r="H1494" s="125" t="str">
        <f t="shared" si="89"/>
        <v>Now that the recipient is participating in the Competetive Cultural Competence program, we anticipate significantly improved wellness outcomes. And can provide a testimonial of their responsiveness to the needs of diverse clients.</v>
      </c>
      <c r="I1494" s="4" t="s">
        <v>134</v>
      </c>
      <c r="J1494" s="4" t="str">
        <f t="shared" si="91"/>
        <v>the recipient</v>
      </c>
      <c r="K1494" s="110" t="str">
        <f>K$1195</f>
        <v xml:space="preserve"> is </v>
      </c>
      <c r="L1494" s="4" t="str">
        <f t="shared" si="90"/>
        <v>participating in the Competetive Cultural Competence program</v>
      </c>
      <c r="M1494" s="4" t="s">
        <v>152</v>
      </c>
      <c r="N1494" s="109" t="s">
        <v>137</v>
      </c>
    </row>
    <row r="1495" spans="2:14" hidden="1" x14ac:dyDescent="0.3">
      <c r="C1495" s="111" t="str">
        <f>$C$1168</f>
        <v>Standard Cultural Competence - completed</v>
      </c>
      <c r="E1495" s="116" t="s">
        <v>63</v>
      </c>
      <c r="F1495" s="111" t="str">
        <f>$H$1168</f>
        <v>completing the Standard Cultural Competence program</v>
      </c>
      <c r="G1495" s="116" t="s">
        <v>63</v>
      </c>
      <c r="H1495" s="125" t="str">
        <f t="shared" si="89"/>
        <v>Now that the recipient is completing the Standard Cultural Competence program, we expect stellar outcomes. And will soon provide a testimonial of their responsiveness to the needs of diverse clients.</v>
      </c>
      <c r="I1495" s="4" t="s">
        <v>134</v>
      </c>
      <c r="J1495" s="4" t="str">
        <f t="shared" si="91"/>
        <v>the recipient</v>
      </c>
      <c r="K1495" s="110" t="str">
        <f>K$1195</f>
        <v xml:space="preserve"> is </v>
      </c>
      <c r="L1495" s="4" t="str">
        <f t="shared" si="90"/>
        <v>completing the Standard Cultural Competence program</v>
      </c>
      <c r="M1495" s="4" t="s">
        <v>153</v>
      </c>
      <c r="N1495" s="109" t="s">
        <v>142</v>
      </c>
    </row>
    <row r="1496" spans="2:14" hidden="1" x14ac:dyDescent="0.3">
      <c r="C1496" s="111" t="str">
        <f>$C$1169</f>
        <v>Competitive Cultural Competence - completed</v>
      </c>
      <c r="E1496" s="116" t="s">
        <v>63</v>
      </c>
      <c r="F1496" s="111" t="str">
        <f>$H$1169</f>
        <v>completing the Competetive Cultural Competence program</v>
      </c>
      <c r="G1496" s="116" t="s">
        <v>63</v>
      </c>
      <c r="H1496" s="125" t="str">
        <f t="shared" si="89"/>
        <v>Now that the recipient is completing the Competetive Cultural Competence program, we anticipate greatly improved wellness outcomes. And will soon provide a testimonial of their responsiveness to the needs of diverse clients.</v>
      </c>
      <c r="I1496" s="4" t="s">
        <v>134</v>
      </c>
      <c r="J1496" s="4" t="str">
        <f t="shared" si="91"/>
        <v>the recipient</v>
      </c>
      <c r="K1496" s="110" t="str">
        <f>K$1195</f>
        <v xml:space="preserve"> is </v>
      </c>
      <c r="L1496" s="4" t="str">
        <f t="shared" si="90"/>
        <v>completing the Competetive Cultural Competence program</v>
      </c>
      <c r="M1496" s="4" t="s">
        <v>154</v>
      </c>
      <c r="N1496" s="109" t="s">
        <v>142</v>
      </c>
    </row>
    <row r="1497" spans="2:14" hidden="1" x14ac:dyDescent="0.3">
      <c r="G1497" s="116" t="s">
        <v>63</v>
      </c>
      <c r="H1497" s="125" t="str">
        <f t="shared" si="89"/>
        <v>Select one of these two services, Standard or Competitive Competence, to best improve your efficacy serving diverse patients. We can then offer a testimonial of your improved responsiveness to diverse clients.</v>
      </c>
      <c r="K1497" s="110" t="s">
        <v>144</v>
      </c>
      <c r="L1497" s="110" t="s">
        <v>145</v>
      </c>
      <c r="M1497" s="110" t="s">
        <v>155</v>
      </c>
      <c r="N1497" s="109" t="s">
        <v>147</v>
      </c>
    </row>
    <row r="1498" spans="2:14" hidden="1" x14ac:dyDescent="0.3">
      <c r="C1498" s="125" t="str">
        <f>IF($C1486=$C1491,H1491,IF($C1486=$C1492,H1492,IF($C1486=C1493,H1493,IF($C1486=C1494,H1494,IF($C1486=C1495,H1495,IF($C1486=C1496,H1496,IF($C1486=0,H1497)))))))</f>
        <v>Select one of these two services, Standard or Competitive Competence, to best improve your efficacy serving diverse patients. We can then offer a testimonial of your improved responsiveness to diverse clients.</v>
      </c>
      <c r="E1498" s="116" t="s">
        <v>63</v>
      </c>
      <c r="F1498" s="125" t="str">
        <f>IF($C1486=$C1491,F1491,IF($C1486=$C1492,F1492,IF($C1486=C1493,F1493,IF($C1486=C1494,F1494,IF($C1486=C1495,F1495,IF($C1486=C1496,F1496,IF($C1486=0,"")))))))</f>
        <v/>
      </c>
      <c r="G1498" s="116" t="s">
        <v>63</v>
      </c>
    </row>
    <row r="1499" spans="2:14" hidden="1" x14ac:dyDescent="0.3"/>
    <row r="1500" spans="2:14" hidden="1" x14ac:dyDescent="0.3">
      <c r="C1500" s="4" t="s">
        <v>148</v>
      </c>
    </row>
    <row r="1501" spans="2:14" hidden="1" x14ac:dyDescent="0.3"/>
    <row r="1502" spans="2:14" hidden="1" x14ac:dyDescent="0.3"/>
    <row r="1503" spans="2:14" hidden="1" x14ac:dyDescent="0.3"/>
    <row r="1504" spans="2:14" ht="16" hidden="1" x14ac:dyDescent="0.4">
      <c r="B1504" s="117" t="str">
        <f>IF(OR(F461="",J461=""),B461,CONCATENATE(B461,": ",F461,", ",J461))</f>
        <v>11th visit</v>
      </c>
      <c r="C1504" s="118"/>
      <c r="D1504" s="118"/>
      <c r="E1504" s="118"/>
      <c r="F1504" s="119"/>
      <c r="G1504" s="118"/>
      <c r="H1504" s="120"/>
      <c r="I1504" s="118"/>
      <c r="J1504" s="118"/>
      <c r="K1504" s="118"/>
      <c r="L1504" s="118"/>
      <c r="M1504" s="140">
        <f>IF(J461=I$1103,L$1103,IF(J461=I$1104,L$1104,IF(J461=I$1105,L$1105,IF(J461=I$1106,L$1106,IF(J461=I$1107,L$1107,IF(J461=I$1108,L$1108,IF(J461=I$1109,L$1109,IF(J461="",0))))))))</f>
        <v>0</v>
      </c>
    </row>
    <row r="1505" spans="2:16" hidden="1" x14ac:dyDescent="0.3">
      <c r="F1505" s="114"/>
    </row>
    <row r="1506" spans="2:16" hidden="1" x14ac:dyDescent="0.3">
      <c r="F1506" s="122">
        <f>F465</f>
        <v>0</v>
      </c>
      <c r="J1506" s="122">
        <f>F466</f>
        <v>0</v>
      </c>
    </row>
    <row r="1507" spans="2:16" hidden="1" x14ac:dyDescent="0.3"/>
    <row r="1508" spans="2:16" hidden="1" x14ac:dyDescent="0.3">
      <c r="B1508" s="115">
        <f>IF(C1508=F$1107,E$1107,IF(C1508=F$1108,E$1108,IF(C1508=F$1109,E$1109,IF(C1508=F$1110,E$1110,IF(C1508=F$1111,E$1111,IF(C1508=0,0))))))</f>
        <v>0</v>
      </c>
      <c r="C1508" s="4">
        <f>K468</f>
        <v>0</v>
      </c>
      <c r="F1508" s="4" t="str">
        <f>F1471</f>
        <v>1. I felt fully seen and heard.</v>
      </c>
      <c r="M1508" s="4">
        <f>IF(K468="",0,1)</f>
        <v>0</v>
      </c>
    </row>
    <row r="1509" spans="2:16" hidden="1" x14ac:dyDescent="0.3">
      <c r="B1509" s="115">
        <f t="shared" ref="B1509:B1517" si="92">IF(C1509=F$1107,E$1107,IF(C1509=F$1108,E$1108,IF(C1509=F$1109,E$1109,IF(C1509=F$1110,E$1110,IF(C1509=F$1111,E$1111,IF(C1509=0,0))))))</f>
        <v>0</v>
      </c>
      <c r="C1509" s="4">
        <f>K470</f>
        <v>0</v>
      </c>
      <c r="F1509" s="4" t="str">
        <f t="shared" ref="F1509:F1517" si="93">F1472</f>
        <v>2. They faithfully responded to all of my expressions of pain or discomfort.</v>
      </c>
      <c r="M1509" s="4">
        <f>IF(K470="",0,1)</f>
        <v>0</v>
      </c>
    </row>
    <row r="1510" spans="2:16" hidden="1" x14ac:dyDescent="0.3">
      <c r="B1510" s="115">
        <f t="shared" si="92"/>
        <v>0</v>
      </c>
      <c r="C1510" s="4">
        <f>K472</f>
        <v>0</v>
      </c>
      <c r="F1510" s="4" t="str">
        <f t="shared" si="93"/>
        <v>3. They put my personal wellbeing ahead of their institutional processes.</v>
      </c>
      <c r="M1510" s="4">
        <f>IF(K472="",0,1)</f>
        <v>0</v>
      </c>
    </row>
    <row r="1511" spans="2:16" hidden="1" x14ac:dyDescent="0.3">
      <c r="B1511" s="115">
        <f t="shared" si="92"/>
        <v>0</v>
      </c>
      <c r="C1511" s="4">
        <f>K474</f>
        <v>0</v>
      </c>
      <c r="F1511" s="4" t="str">
        <f t="shared" si="93"/>
        <v>4. Their actions and expressions were devoid of any microaggressions.</v>
      </c>
      <c r="M1511" s="4">
        <f>IF(K474="",0,1)</f>
        <v>0</v>
      </c>
    </row>
    <row r="1512" spans="2:16" hidden="1" x14ac:dyDescent="0.3">
      <c r="B1512" s="115">
        <f t="shared" si="92"/>
        <v>0</v>
      </c>
      <c r="C1512" s="4">
        <f>K476</f>
        <v>0</v>
      </c>
      <c r="F1512" s="4" t="str">
        <f t="shared" si="93"/>
        <v>5. They asked me how they could be more culturally sensitive.</v>
      </c>
      <c r="M1512" s="4">
        <f>IF(K476="",0,1)</f>
        <v>0</v>
      </c>
    </row>
    <row r="1513" spans="2:16" hidden="1" x14ac:dyDescent="0.3">
      <c r="B1513" s="115">
        <f t="shared" si="92"/>
        <v>0</v>
      </c>
      <c r="C1513" s="4">
        <f>K478</f>
        <v>0</v>
      </c>
      <c r="F1513" s="4" t="str">
        <f t="shared" si="93"/>
        <v>6. They did not exploit my vulnerability to their professional authority.</v>
      </c>
      <c r="M1513" s="4">
        <f>IF(K478="",0,1)</f>
        <v>0</v>
      </c>
    </row>
    <row r="1514" spans="2:16" hidden="1" x14ac:dyDescent="0.3">
      <c r="B1514" s="115">
        <f t="shared" si="92"/>
        <v>0</v>
      </c>
      <c r="C1514" s="4">
        <f>K480</f>
        <v>0</v>
      </c>
      <c r="F1514" s="4" t="str">
        <f t="shared" si="93"/>
        <v>7. I never had to give up my autonomy to fit their processes.</v>
      </c>
      <c r="M1514" s="4">
        <f>IF(K480="",0,1)</f>
        <v>0</v>
      </c>
    </row>
    <row r="1515" spans="2:16" hidden="1" x14ac:dyDescent="0.3">
      <c r="B1515" s="115">
        <f t="shared" si="92"/>
        <v>0</v>
      </c>
      <c r="C1515" s="4">
        <f>K482</f>
        <v>0</v>
      </c>
      <c r="F1515" s="4" t="str">
        <f t="shared" si="93"/>
        <v>8. Staff appeared to be culturally diverse.</v>
      </c>
      <c r="M1515" s="4">
        <f>IF(K482="",0,1)</f>
        <v>0</v>
      </c>
    </row>
    <row r="1516" spans="2:16" hidden="1" x14ac:dyDescent="0.3">
      <c r="B1516" s="115">
        <f t="shared" si="92"/>
        <v>0</v>
      </c>
      <c r="C1516" s="4">
        <f>K484</f>
        <v>0</v>
      </c>
      <c r="F1516" s="4" t="str">
        <f t="shared" si="93"/>
        <v>9. They effectively accommodated my linguistic barrier.</v>
      </c>
      <c r="M1516" s="4">
        <f>IF(K484="",0,1)</f>
        <v>0</v>
      </c>
    </row>
    <row r="1517" spans="2:16" hidden="1" x14ac:dyDescent="0.3">
      <c r="B1517" s="115">
        <f t="shared" si="92"/>
        <v>0</v>
      </c>
      <c r="C1517" s="4">
        <f>K486</f>
        <v>0</v>
      </c>
      <c r="F1517" s="4" t="str">
        <f t="shared" si="93"/>
        <v>10. I was offered billing options appropriate to my cultural values.</v>
      </c>
      <c r="M1517" s="4">
        <f>IF(K486="",0,1)</f>
        <v>0</v>
      </c>
    </row>
    <row r="1518" spans="2:16" hidden="1" x14ac:dyDescent="0.3">
      <c r="M1518" s="123">
        <f t="shared" ref="M1518" si="94">SUM(M1508:M1517)</f>
        <v>0</v>
      </c>
    </row>
    <row r="1519" spans="2:16" ht="15.5" hidden="1" x14ac:dyDescent="0.45">
      <c r="B1519" s="124">
        <f t="shared" ref="B1519" si="95">ROUND(SUM(B1508:B1517),0)</f>
        <v>0</v>
      </c>
      <c r="C1519" s="125" t="str">
        <f>IF(AND($B1519&gt;=$B$1114,$B1519&lt;$C$1114),E$1114,IF(AND($B1519&gt;=$B$1115,$B1519&lt;$C$1115),E$1115,IF(AND($B1519&gt;=$B$1116,$B1519&lt;$C$1116),E$1116,IF(AND($B1519&gt;=$B$1117,$B1519&lt;$C$1117),E$1117,IF(AND($B1519&gt;=$B$1118,$B1519&lt;=$C$1118),E$1118)))))</f>
        <v>Dangerously incompetent</v>
      </c>
      <c r="F1519" s="125" t="str">
        <f>IF(AND($B1519&gt;=$B$1114,$B1519&lt;$C$1114),H$1114,IF(AND($B1519&gt;=$B$1115,$B1519&lt;$C$1115),H$1115,IF(AND($B1519&gt;=$B$1116,$B1519&lt;$C$1116),H$1116,IF(AND($B1519&gt;=$B$1117,$B1519&lt;$C$1117),H$1117,IF(AND($B1519&gt;=$B$1118,$B1519&lt;=$C$1118),H$1118)))))</f>
        <v>dangerous incompetence</v>
      </c>
      <c r="I1519" s="125" t="str">
        <f>IF(AND($B1519&gt;=$B$1114,$B1519&lt;$C$1114),K$1114,IF(AND($B1519&gt;=$B$1115,$B1519&lt;$C$1115),K$1115,IF(AND($B1519&gt;=$B$1116,$B1519&lt;$C$1116),K$1116,IF(AND($B1519&gt;=$B$1117,$B1519&lt;$C$1117),K$1117,IF(AND($B1519&gt;=$B$1118,$B1519&lt;=$C$1118),K$1118)))))</f>
        <v>dangerous risk to the birthing person's wellbeing</v>
      </c>
      <c r="M1519" s="126" t="str">
        <f>IF(M1518=10,B1519,"")</f>
        <v/>
      </c>
      <c r="P1519" s="127" t="str">
        <f>IF(M1519="","",M1519*0.01)</f>
        <v/>
      </c>
    </row>
    <row r="1520" spans="2:16" ht="15.5" hidden="1" x14ac:dyDescent="0.45">
      <c r="L1520" s="128" t="s">
        <v>95</v>
      </c>
      <c r="M1520" s="129" t="str">
        <f>IF(K466="","",K466)</f>
        <v/>
      </c>
      <c r="P1520" s="127" t="str">
        <f>IF(M1520="","",1-(M1520/12))</f>
        <v/>
      </c>
    </row>
    <row r="1521" spans="2:14" hidden="1" x14ac:dyDescent="0.3">
      <c r="B1521" s="125" t="str">
        <f t="shared" ref="B1521" si="96">IF(M1518=10,CONCATENATE(E1521,F1521,G1521,H1521,I1521,J1521,K1521,L1521,M1521),"")</f>
        <v/>
      </c>
      <c r="D1521" s="116" t="s">
        <v>63</v>
      </c>
      <c r="E1521" s="4" t="s">
        <v>96</v>
      </c>
      <c r="F1521" s="4">
        <f t="shared" ref="F1521" si="97">B1519</f>
        <v>0</v>
      </c>
      <c r="G1521" s="4" t="s">
        <v>97</v>
      </c>
      <c r="H1521" s="4" t="str">
        <f t="shared" ref="H1521" si="98">F1519</f>
        <v>dangerous incompetence</v>
      </c>
      <c r="I1521" s="4" t="s">
        <v>98</v>
      </c>
    </row>
    <row r="1522" spans="2:14" hidden="1" x14ac:dyDescent="0.3"/>
    <row r="1523" spans="2:14" ht="14.5" hidden="1" x14ac:dyDescent="0.45">
      <c r="C1523" s="136">
        <f>E496</f>
        <v>0</v>
      </c>
      <c r="D1523" s="137"/>
      <c r="E1523" s="137"/>
      <c r="F1523" s="137"/>
      <c r="G1523" s="137"/>
      <c r="H1523" s="138"/>
    </row>
    <row r="1524" spans="2:14" hidden="1" x14ac:dyDescent="0.3"/>
    <row r="1525" spans="2:14" hidden="1" x14ac:dyDescent="0.3">
      <c r="C1525" s="125" t="str">
        <f>CONCATENATE(E1525,F1525,G1525,H1525,I1525,J1525,K1525,,L1525,M1525)</f>
        <v xml:space="preserve">We provide this helpful feedback to you, the recipient, to improve your cultural competency. </v>
      </c>
      <c r="D1525" s="116" t="s">
        <v>63</v>
      </c>
      <c r="E1525" s="4" t="s">
        <v>129</v>
      </c>
      <c r="F1525" s="4" t="str">
        <f>IF($J1506=0,"the recipient",$J1506)</f>
        <v>the recipient</v>
      </c>
      <c r="G1525" s="4" t="s">
        <v>130</v>
      </c>
      <c r="H1525" s="4"/>
    </row>
    <row r="1526" spans="2:14" hidden="1" x14ac:dyDescent="0.3">
      <c r="C1526" s="125" t="str">
        <f>CONCATENATE(E1526,F1526,G1526,H1526,I1526,J1526,K1526,,L1526,M1526)</f>
        <v xml:space="preserve">We know medical providers like you rely upon referrals. Often from those you serve. </v>
      </c>
      <c r="D1526" s="116" t="s">
        <v>63</v>
      </c>
      <c r="E1526" s="4" t="s">
        <v>132</v>
      </c>
      <c r="G1526" s="4" t="s">
        <v>133</v>
      </c>
    </row>
    <row r="1527" spans="2:14" hidden="1" x14ac:dyDescent="0.3">
      <c r="C1527" s="125" t="str">
        <f>CONCATENATE(E1527,F1527,G1527,H1527,I1527,J1527,K1527,,L1527,M1527)</f>
        <v>Select a service that best fits your needs.</v>
      </c>
      <c r="D1527" s="116" t="s">
        <v>63</v>
      </c>
      <c r="E1527" s="4" t="s">
        <v>23</v>
      </c>
    </row>
    <row r="1528" spans="2:14" hidden="1" x14ac:dyDescent="0.3">
      <c r="C1528" s="111" t="str">
        <f>$C$1164</f>
        <v>Standard Cultural Competence - begin</v>
      </c>
      <c r="E1528" s="116" t="s">
        <v>63</v>
      </c>
      <c r="F1528" s="111" t="str">
        <f>$H$1164</f>
        <v>beginning the Standard Cultural Competence program</v>
      </c>
      <c r="G1528" s="116" t="s">
        <v>63</v>
      </c>
      <c r="H1528" s="125" t="str">
        <f>CONCATENATE($I1528,$J1528,$K1528,$L1528,$M1528,$N1528,$O1528,$P1528)</f>
        <v>Now that the recipient is beginning the Standard Cultural Competence program, we expect improved outcomes. And can provide a testimonial of their responsiveness to the needs of diverse clients.</v>
      </c>
      <c r="I1528" s="4" t="s">
        <v>134</v>
      </c>
      <c r="J1528" s="116" t="str">
        <f>F1525</f>
        <v>the recipient</v>
      </c>
      <c r="K1528" s="110" t="s">
        <v>135</v>
      </c>
      <c r="L1528" s="4" t="str">
        <f>F1528</f>
        <v>beginning the Standard Cultural Competence program</v>
      </c>
      <c r="M1528" s="4" t="s">
        <v>149</v>
      </c>
      <c r="N1528" s="109" t="s">
        <v>137</v>
      </c>
    </row>
    <row r="1529" spans="2:14" hidden="1" x14ac:dyDescent="0.3">
      <c r="C1529" s="111" t="str">
        <f>$C$1165</f>
        <v>Competitive Cultural Competence - begin</v>
      </c>
      <c r="E1529" s="116" t="s">
        <v>63</v>
      </c>
      <c r="F1529" s="111" t="str">
        <f>$H$1165</f>
        <v>beginning the Competetive Cultural Competence program</v>
      </c>
      <c r="G1529" s="116" t="s">
        <v>63</v>
      </c>
      <c r="H1529" s="125" t="str">
        <f t="shared" ref="H1529:H1534" si="99">CONCATENATE($I1529,$J1529,$K1529,$L1529,$M1529,$N1529,$O1529,$P1529)</f>
        <v>Now that the recipient is beginning the Competetive Cultural Competence program, we anticipate modestly improved wellness outcomes. And can provide a testimonial of their responsiveness to the needs of diverse clients.</v>
      </c>
      <c r="I1529" s="4" t="s">
        <v>134</v>
      </c>
      <c r="J1529" s="4" t="str">
        <f>J1528</f>
        <v>the recipient</v>
      </c>
      <c r="K1529" s="110" t="str">
        <f>K$1195</f>
        <v xml:space="preserve"> is </v>
      </c>
      <c r="L1529" s="4" t="str">
        <f t="shared" ref="L1529:L1533" si="100">F1529</f>
        <v>beginning the Competetive Cultural Competence program</v>
      </c>
      <c r="M1529" s="4" t="s">
        <v>150</v>
      </c>
      <c r="N1529" s="109" t="s">
        <v>137</v>
      </c>
    </row>
    <row r="1530" spans="2:14" hidden="1" x14ac:dyDescent="0.3">
      <c r="C1530" s="111" t="str">
        <f>$C$1166</f>
        <v>Standard Cultural Competence - enrolled</v>
      </c>
      <c r="E1530" s="116" t="s">
        <v>63</v>
      </c>
      <c r="F1530" s="111" t="str">
        <f>$H$1166</f>
        <v>participating in the Standard Cultural Competence program</v>
      </c>
      <c r="G1530" s="116" t="s">
        <v>63</v>
      </c>
      <c r="H1530" s="125" t="str">
        <f t="shared" si="99"/>
        <v>Now that the recipient is participating in the Standard Cultural Competence program, we expect better outcomes. And can provide a testimonial of their responsiveness to the needs of diverse clients.</v>
      </c>
      <c r="I1530" s="4" t="s">
        <v>134</v>
      </c>
      <c r="J1530" s="4" t="str">
        <f t="shared" ref="J1530:J1533" si="101">J1529</f>
        <v>the recipient</v>
      </c>
      <c r="K1530" s="110" t="str">
        <f>K$1195</f>
        <v xml:space="preserve"> is </v>
      </c>
      <c r="L1530" s="4" t="str">
        <f t="shared" si="100"/>
        <v>participating in the Standard Cultural Competence program</v>
      </c>
      <c r="M1530" s="4" t="s">
        <v>151</v>
      </c>
      <c r="N1530" s="109" t="s">
        <v>137</v>
      </c>
    </row>
    <row r="1531" spans="2:14" hidden="1" x14ac:dyDescent="0.3">
      <c r="C1531" s="111" t="str">
        <f>$C$1167</f>
        <v>Competitive Cultural Competence - enrolled</v>
      </c>
      <c r="E1531" s="116" t="s">
        <v>63</v>
      </c>
      <c r="F1531" s="111" t="str">
        <f>$H$1167</f>
        <v>participating in the Competetive Cultural Competence program</v>
      </c>
      <c r="G1531" s="116" t="s">
        <v>63</v>
      </c>
      <c r="H1531" s="125" t="str">
        <f t="shared" si="99"/>
        <v>Now that the recipient is participating in the Competetive Cultural Competence program, we anticipate significantly improved wellness outcomes. And can provide a testimonial of their responsiveness to the needs of diverse clients.</v>
      </c>
      <c r="I1531" s="4" t="s">
        <v>134</v>
      </c>
      <c r="J1531" s="4" t="str">
        <f t="shared" si="101"/>
        <v>the recipient</v>
      </c>
      <c r="K1531" s="110" t="str">
        <f>K$1195</f>
        <v xml:space="preserve"> is </v>
      </c>
      <c r="L1531" s="4" t="str">
        <f t="shared" si="100"/>
        <v>participating in the Competetive Cultural Competence program</v>
      </c>
      <c r="M1531" s="4" t="s">
        <v>152</v>
      </c>
      <c r="N1531" s="109" t="s">
        <v>137</v>
      </c>
    </row>
    <row r="1532" spans="2:14" hidden="1" x14ac:dyDescent="0.3">
      <c r="C1532" s="111" t="str">
        <f>$C$1168</f>
        <v>Standard Cultural Competence - completed</v>
      </c>
      <c r="E1532" s="116" t="s">
        <v>63</v>
      </c>
      <c r="F1532" s="111" t="str">
        <f>$H$1168</f>
        <v>completing the Standard Cultural Competence program</v>
      </c>
      <c r="G1532" s="116" t="s">
        <v>63</v>
      </c>
      <c r="H1532" s="125" t="str">
        <f t="shared" si="99"/>
        <v>Now that the recipient is completing the Standard Cultural Competence program, we expect stellar outcomes. And will soon provide a testimonial of their responsiveness to the needs of diverse clients.</v>
      </c>
      <c r="I1532" s="4" t="s">
        <v>134</v>
      </c>
      <c r="J1532" s="4" t="str">
        <f t="shared" si="101"/>
        <v>the recipient</v>
      </c>
      <c r="K1532" s="110" t="str">
        <f>K$1195</f>
        <v xml:space="preserve"> is </v>
      </c>
      <c r="L1532" s="4" t="str">
        <f t="shared" si="100"/>
        <v>completing the Standard Cultural Competence program</v>
      </c>
      <c r="M1532" s="4" t="s">
        <v>153</v>
      </c>
      <c r="N1532" s="109" t="s">
        <v>142</v>
      </c>
    </row>
    <row r="1533" spans="2:14" hidden="1" x14ac:dyDescent="0.3">
      <c r="C1533" s="111" t="str">
        <f>$C$1169</f>
        <v>Competitive Cultural Competence - completed</v>
      </c>
      <c r="E1533" s="116" t="s">
        <v>63</v>
      </c>
      <c r="F1533" s="111" t="str">
        <f>$H$1169</f>
        <v>completing the Competetive Cultural Competence program</v>
      </c>
      <c r="G1533" s="116" t="s">
        <v>63</v>
      </c>
      <c r="H1533" s="125" t="str">
        <f t="shared" si="99"/>
        <v>Now that the recipient is completing the Competetive Cultural Competence program, we anticipate greatly improved wellness outcomes. And will soon provide a testimonial of their responsiveness to the needs of diverse clients.</v>
      </c>
      <c r="I1533" s="4" t="s">
        <v>134</v>
      </c>
      <c r="J1533" s="4" t="str">
        <f t="shared" si="101"/>
        <v>the recipient</v>
      </c>
      <c r="K1533" s="110" t="str">
        <f>K$1195</f>
        <v xml:space="preserve"> is </v>
      </c>
      <c r="L1533" s="4" t="str">
        <f t="shared" si="100"/>
        <v>completing the Competetive Cultural Competence program</v>
      </c>
      <c r="M1533" s="4" t="s">
        <v>154</v>
      </c>
      <c r="N1533" s="109" t="s">
        <v>142</v>
      </c>
    </row>
    <row r="1534" spans="2:14" hidden="1" x14ac:dyDescent="0.3">
      <c r="G1534" s="116" t="s">
        <v>63</v>
      </c>
      <c r="H1534" s="125" t="str">
        <f t="shared" si="99"/>
        <v>Select one of these two services, Standard or Competitive Competence, to best improve your efficacy serving diverse patients. We can then offer a testimonial of your improved responsiveness to diverse clients.</v>
      </c>
      <c r="K1534" s="110" t="s">
        <v>144</v>
      </c>
      <c r="L1534" s="110" t="s">
        <v>145</v>
      </c>
      <c r="M1534" s="110" t="s">
        <v>155</v>
      </c>
      <c r="N1534" s="109" t="s">
        <v>147</v>
      </c>
    </row>
    <row r="1535" spans="2:14" hidden="1" x14ac:dyDescent="0.3">
      <c r="C1535" s="125" t="str">
        <f>IF($C1523=$C1528,H1528,IF($C1523=$C1529,H1529,IF($C1523=C1530,H1530,IF($C1523=C1531,H1531,IF($C1523=C1532,H1532,IF($C1523=C1533,H1533,IF($C1523=0,H1534)))))))</f>
        <v>Select one of these two services, Standard or Competitive Competence, to best improve your efficacy serving diverse patients. We can then offer a testimonial of your improved responsiveness to diverse clients.</v>
      </c>
      <c r="E1535" s="116" t="s">
        <v>63</v>
      </c>
      <c r="F1535" s="125" t="str">
        <f>IF($C1523=$C1528,F1528,IF($C1523=$C1529,F1529,IF($C1523=C1530,F1530,IF($C1523=C1531,F1531,IF($C1523=C1532,F1532,IF($C1523=C1533,F1533,IF($C1523=0,"")))))))</f>
        <v/>
      </c>
      <c r="G1535" s="116" t="s">
        <v>63</v>
      </c>
    </row>
    <row r="1536" spans="2:14" hidden="1" x14ac:dyDescent="0.3"/>
    <row r="1537" spans="2:13" hidden="1" x14ac:dyDescent="0.3">
      <c r="C1537" s="4" t="s">
        <v>148</v>
      </c>
    </row>
    <row r="1538" spans="2:13" hidden="1" x14ac:dyDescent="0.3"/>
    <row r="1539" spans="2:13" hidden="1" x14ac:dyDescent="0.3"/>
    <row r="1540" spans="2:13" hidden="1" x14ac:dyDescent="0.3"/>
    <row r="1541" spans="2:13" ht="16" hidden="1" x14ac:dyDescent="0.4">
      <c r="B1541" s="117" t="str">
        <f>IF(OR(F502="",J502=""),B502,CONCATENATE(B502,": ",F502,", ",J502))</f>
        <v>12th visit</v>
      </c>
      <c r="C1541" s="118"/>
      <c r="D1541" s="118"/>
      <c r="E1541" s="118"/>
      <c r="F1541" s="119"/>
      <c r="G1541" s="118"/>
      <c r="H1541" s="120"/>
      <c r="I1541" s="118"/>
      <c r="J1541" s="118"/>
      <c r="K1541" s="118"/>
      <c r="L1541" s="118"/>
      <c r="M1541" s="140">
        <f>IF(J502=I$1103,L$1103,IF(J502=I$1104,L$1104,IF(J502=I$1105,L$1105,IF(J502=I$1106,L$1106,IF(J502=I$1107,L$1107,IF(J502=I$1108,L$1108,IF(J502=I$1109,L$1109,IF(J502="",0))))))))</f>
        <v>0</v>
      </c>
    </row>
    <row r="1542" spans="2:13" hidden="1" x14ac:dyDescent="0.3">
      <c r="F1542" s="114"/>
    </row>
    <row r="1543" spans="2:13" hidden="1" x14ac:dyDescent="0.3">
      <c r="F1543" s="122">
        <f>F506</f>
        <v>0</v>
      </c>
      <c r="J1543" s="122">
        <f>F507</f>
        <v>0</v>
      </c>
    </row>
    <row r="1544" spans="2:13" hidden="1" x14ac:dyDescent="0.3"/>
    <row r="1545" spans="2:13" hidden="1" x14ac:dyDescent="0.3">
      <c r="B1545" s="115">
        <f>IF(C1545=F$1107,E$1107,IF(C1545=F$1108,E$1108,IF(C1545=F$1109,E$1109,IF(C1545=F$1110,E$1110,IF(C1545=F$1111,E$1111,IF(C1545=0,0))))))</f>
        <v>0</v>
      </c>
      <c r="C1545" s="4">
        <f>K509</f>
        <v>0</v>
      </c>
      <c r="F1545" s="4" t="str">
        <f>F1508</f>
        <v>1. I felt fully seen and heard.</v>
      </c>
      <c r="M1545" s="4">
        <f>IF(K509="",0,1)</f>
        <v>0</v>
      </c>
    </row>
    <row r="1546" spans="2:13" hidden="1" x14ac:dyDescent="0.3">
      <c r="B1546" s="115">
        <f t="shared" ref="B1546:B1554" si="102">IF(C1546=F$1107,E$1107,IF(C1546=F$1108,E$1108,IF(C1546=F$1109,E$1109,IF(C1546=F$1110,E$1110,IF(C1546=F$1111,E$1111,IF(C1546=0,0))))))</f>
        <v>0</v>
      </c>
      <c r="C1546" s="4">
        <f>K511</f>
        <v>0</v>
      </c>
      <c r="F1546" s="4" t="str">
        <f t="shared" ref="F1546:F1554" si="103">F1509</f>
        <v>2. They faithfully responded to all of my expressions of pain or discomfort.</v>
      </c>
      <c r="M1546" s="4">
        <f>IF(K511="",0,1)</f>
        <v>0</v>
      </c>
    </row>
    <row r="1547" spans="2:13" hidden="1" x14ac:dyDescent="0.3">
      <c r="B1547" s="115">
        <f t="shared" si="102"/>
        <v>0</v>
      </c>
      <c r="C1547" s="4">
        <f>K513</f>
        <v>0</v>
      </c>
      <c r="F1547" s="4" t="str">
        <f t="shared" si="103"/>
        <v>3. They put my personal wellbeing ahead of their institutional processes.</v>
      </c>
      <c r="M1547" s="4">
        <f>IF(K513="",0,1)</f>
        <v>0</v>
      </c>
    </row>
    <row r="1548" spans="2:13" hidden="1" x14ac:dyDescent="0.3">
      <c r="B1548" s="115">
        <f t="shared" si="102"/>
        <v>0</v>
      </c>
      <c r="C1548" s="4">
        <f>K515</f>
        <v>0</v>
      </c>
      <c r="F1548" s="4" t="str">
        <f t="shared" si="103"/>
        <v>4. Their actions and expressions were devoid of any microaggressions.</v>
      </c>
      <c r="M1548" s="4">
        <f>IF(K515="",0,1)</f>
        <v>0</v>
      </c>
    </row>
    <row r="1549" spans="2:13" hidden="1" x14ac:dyDescent="0.3">
      <c r="B1549" s="115">
        <f t="shared" si="102"/>
        <v>0</v>
      </c>
      <c r="C1549" s="4">
        <f>K517</f>
        <v>0</v>
      </c>
      <c r="F1549" s="4" t="str">
        <f t="shared" si="103"/>
        <v>5. They asked me how they could be more culturally sensitive.</v>
      </c>
      <c r="M1549" s="4">
        <f>IF(K517="",0,1)</f>
        <v>0</v>
      </c>
    </row>
    <row r="1550" spans="2:13" hidden="1" x14ac:dyDescent="0.3">
      <c r="B1550" s="115">
        <f t="shared" si="102"/>
        <v>0</v>
      </c>
      <c r="C1550" s="4">
        <f>K519</f>
        <v>0</v>
      </c>
      <c r="F1550" s="4" t="str">
        <f t="shared" si="103"/>
        <v>6. They did not exploit my vulnerability to their professional authority.</v>
      </c>
      <c r="M1550" s="4">
        <f>IF(K519="",0,1)</f>
        <v>0</v>
      </c>
    </row>
    <row r="1551" spans="2:13" hidden="1" x14ac:dyDescent="0.3">
      <c r="B1551" s="115">
        <f t="shared" si="102"/>
        <v>0</v>
      </c>
      <c r="C1551" s="4">
        <f>K521</f>
        <v>0</v>
      </c>
      <c r="F1551" s="4" t="str">
        <f t="shared" si="103"/>
        <v>7. I never had to give up my autonomy to fit their processes.</v>
      </c>
      <c r="M1551" s="4">
        <f>IF(K521="",0,1)</f>
        <v>0</v>
      </c>
    </row>
    <row r="1552" spans="2:13" hidden="1" x14ac:dyDescent="0.3">
      <c r="B1552" s="115">
        <f t="shared" si="102"/>
        <v>0</v>
      </c>
      <c r="C1552" s="4">
        <f>K523</f>
        <v>0</v>
      </c>
      <c r="F1552" s="4" t="str">
        <f t="shared" si="103"/>
        <v>8. Staff appeared to be culturally diverse.</v>
      </c>
      <c r="M1552" s="4">
        <f>IF(K523="",0,1)</f>
        <v>0</v>
      </c>
    </row>
    <row r="1553" spans="2:16" hidden="1" x14ac:dyDescent="0.3">
      <c r="B1553" s="115">
        <f t="shared" si="102"/>
        <v>0</v>
      </c>
      <c r="C1553" s="4">
        <f>K525</f>
        <v>0</v>
      </c>
      <c r="F1553" s="4" t="str">
        <f t="shared" si="103"/>
        <v>9. They effectively accommodated my linguistic barrier.</v>
      </c>
      <c r="M1553" s="4">
        <f>IF(K525="",0,1)</f>
        <v>0</v>
      </c>
    </row>
    <row r="1554" spans="2:16" hidden="1" x14ac:dyDescent="0.3">
      <c r="B1554" s="115">
        <f t="shared" si="102"/>
        <v>0</v>
      </c>
      <c r="C1554" s="4">
        <f>K527</f>
        <v>0</v>
      </c>
      <c r="F1554" s="4" t="str">
        <f t="shared" si="103"/>
        <v>10. I was offered billing options appropriate to my cultural values.</v>
      </c>
      <c r="M1554" s="4">
        <f>IF(K527="",0,1)</f>
        <v>0</v>
      </c>
    </row>
    <row r="1555" spans="2:16" hidden="1" x14ac:dyDescent="0.3">
      <c r="M1555" s="123">
        <f t="shared" ref="M1555" si="104">SUM(M1545:M1554)</f>
        <v>0</v>
      </c>
    </row>
    <row r="1556" spans="2:16" ht="15.5" hidden="1" x14ac:dyDescent="0.45">
      <c r="B1556" s="124">
        <f t="shared" ref="B1556" si="105">ROUND(SUM(B1545:B1554),0)</f>
        <v>0</v>
      </c>
      <c r="C1556" s="125" t="str">
        <f>IF(AND($B1556&gt;=$B$1114,$B1556&lt;$C$1114),E$1114,IF(AND($B1556&gt;=$B$1115,$B1556&lt;$C$1115),E$1115,IF(AND($B1556&gt;=$B$1116,$B1556&lt;$C$1116),E$1116,IF(AND($B1556&gt;=$B$1117,$B1556&lt;$C$1117),E$1117,IF(AND($B1556&gt;=$B$1118,$B1556&lt;=$C$1118),E$1118)))))</f>
        <v>Dangerously incompetent</v>
      </c>
      <c r="F1556" s="125" t="str">
        <f>IF(AND($B1556&gt;=$B$1114,$B1556&lt;$C$1114),H$1114,IF(AND($B1556&gt;=$B$1115,$B1556&lt;$C$1115),H$1115,IF(AND($B1556&gt;=$B$1116,$B1556&lt;$C$1116),H$1116,IF(AND($B1556&gt;=$B$1117,$B1556&lt;$C$1117),H$1117,IF(AND($B1556&gt;=$B$1118,$B1556&lt;=$C$1118),H$1118)))))</f>
        <v>dangerous incompetence</v>
      </c>
      <c r="I1556" s="125" t="str">
        <f>IF(AND($B1556&gt;=$B$1114,$B1556&lt;$C$1114),K$1114,IF(AND($B1556&gt;=$B$1115,$B1556&lt;$C$1115),K$1115,IF(AND($B1556&gt;=$B$1116,$B1556&lt;$C$1116),K$1116,IF(AND($B1556&gt;=$B$1117,$B1556&lt;$C$1117),K$1117,IF(AND($B1556&gt;=$B$1118,$B1556&lt;=$C$1118),K$1118)))))</f>
        <v>dangerous risk to the birthing person's wellbeing</v>
      </c>
      <c r="M1556" s="126" t="str">
        <f>IF(M1555=10,B1556,"")</f>
        <v/>
      </c>
      <c r="P1556" s="127" t="str">
        <f>IF(M1556="","",M1556*0.01)</f>
        <v/>
      </c>
    </row>
    <row r="1557" spans="2:16" ht="15.5" hidden="1" x14ac:dyDescent="0.45">
      <c r="L1557" s="128" t="s">
        <v>95</v>
      </c>
      <c r="M1557" s="129" t="str">
        <f>IF(K507="","",K507)</f>
        <v/>
      </c>
      <c r="P1557" s="127" t="str">
        <f>IF(M1557="","",1-(M1557/12))</f>
        <v/>
      </c>
    </row>
    <row r="1558" spans="2:16" hidden="1" x14ac:dyDescent="0.3">
      <c r="B1558" s="125" t="str">
        <f t="shared" ref="B1558" si="106">IF(M1555=10,CONCATENATE(E1558,F1558,G1558,H1558,I1558,J1558,K1558,L1558,M1558),"")</f>
        <v/>
      </c>
      <c r="D1558" s="116" t="s">
        <v>63</v>
      </c>
      <c r="E1558" s="4" t="s">
        <v>96</v>
      </c>
      <c r="F1558" s="4">
        <f t="shared" ref="F1558" si="107">B1556</f>
        <v>0</v>
      </c>
      <c r="G1558" s="4" t="s">
        <v>97</v>
      </c>
      <c r="H1558" s="4" t="str">
        <f t="shared" ref="H1558" si="108">F1556</f>
        <v>dangerous incompetence</v>
      </c>
      <c r="I1558" s="4" t="s">
        <v>98</v>
      </c>
    </row>
    <row r="1559" spans="2:16" hidden="1" x14ac:dyDescent="0.3"/>
    <row r="1560" spans="2:16" ht="14.5" hidden="1" x14ac:dyDescent="0.45">
      <c r="C1560" s="136">
        <f>E537</f>
        <v>0</v>
      </c>
      <c r="D1560" s="137"/>
      <c r="E1560" s="137"/>
      <c r="F1560" s="137"/>
      <c r="G1560" s="137"/>
      <c r="H1560" s="138"/>
    </row>
    <row r="1561" spans="2:16" hidden="1" x14ac:dyDescent="0.3"/>
    <row r="1562" spans="2:16" hidden="1" x14ac:dyDescent="0.3">
      <c r="C1562" s="125" t="str">
        <f>CONCATENATE(E1562,F1562,G1562,H1562,I1562,J1562,K1562,,L1562,M1562)</f>
        <v xml:space="preserve">We provide this helpful feedback to you, the recipient, to improve your cultural competency. </v>
      </c>
      <c r="D1562" s="116" t="s">
        <v>63</v>
      </c>
      <c r="E1562" s="4" t="s">
        <v>129</v>
      </c>
      <c r="F1562" s="4" t="str">
        <f>IF($J1543=0,"the recipient",$J1543)</f>
        <v>the recipient</v>
      </c>
      <c r="G1562" s="4" t="s">
        <v>130</v>
      </c>
      <c r="H1562" s="4"/>
    </row>
    <row r="1563" spans="2:16" hidden="1" x14ac:dyDescent="0.3">
      <c r="C1563" s="125" t="str">
        <f>CONCATENATE(E1563,F1563,G1563,H1563,I1563,J1563,K1563,,L1563,M1563)</f>
        <v xml:space="preserve">We know medical providers like you rely upon referrals. Often from those you serve. </v>
      </c>
      <c r="D1563" s="116" t="s">
        <v>63</v>
      </c>
      <c r="E1563" s="4" t="s">
        <v>132</v>
      </c>
      <c r="G1563" s="4" t="s">
        <v>133</v>
      </c>
    </row>
    <row r="1564" spans="2:16" hidden="1" x14ac:dyDescent="0.3">
      <c r="C1564" s="125" t="str">
        <f>CONCATENATE(E1564,F1564,G1564,H1564,I1564,J1564,K1564,,L1564,M1564)</f>
        <v>Select a service that best fits your needs.</v>
      </c>
      <c r="D1564" s="116" t="s">
        <v>63</v>
      </c>
      <c r="E1564" s="4" t="s">
        <v>23</v>
      </c>
    </row>
    <row r="1565" spans="2:16" hidden="1" x14ac:dyDescent="0.3">
      <c r="C1565" s="111" t="str">
        <f>$C$1164</f>
        <v>Standard Cultural Competence - begin</v>
      </c>
      <c r="E1565" s="116" t="s">
        <v>63</v>
      </c>
      <c r="F1565" s="111" t="str">
        <f>$H$1164</f>
        <v>beginning the Standard Cultural Competence program</v>
      </c>
      <c r="G1565" s="116" t="s">
        <v>63</v>
      </c>
      <c r="H1565" s="125" t="str">
        <f>CONCATENATE($I1565,$J1565,$K1565,$L1565,$M1565,$N1565,$O1565,$P1565)</f>
        <v>Now that the recipient is beginning the Standard Cultural Competence program, we expect improved outcomes. And can provide a testimonial of their responsiveness to the needs of diverse clients.</v>
      </c>
      <c r="I1565" s="4" t="s">
        <v>134</v>
      </c>
      <c r="J1565" s="116" t="str">
        <f>F1562</f>
        <v>the recipient</v>
      </c>
      <c r="K1565" s="110" t="s">
        <v>135</v>
      </c>
      <c r="L1565" s="4" t="str">
        <f>F1565</f>
        <v>beginning the Standard Cultural Competence program</v>
      </c>
      <c r="M1565" s="4" t="s">
        <v>149</v>
      </c>
      <c r="N1565" s="109" t="s">
        <v>137</v>
      </c>
    </row>
    <row r="1566" spans="2:16" hidden="1" x14ac:dyDescent="0.3">
      <c r="C1566" s="111" t="str">
        <f>$C$1165</f>
        <v>Competitive Cultural Competence - begin</v>
      </c>
      <c r="E1566" s="116" t="s">
        <v>63</v>
      </c>
      <c r="F1566" s="111" t="str">
        <f>$H$1165</f>
        <v>beginning the Competetive Cultural Competence program</v>
      </c>
      <c r="G1566" s="116" t="s">
        <v>63</v>
      </c>
      <c r="H1566" s="125" t="str">
        <f t="shared" ref="H1566:H1571" si="109">CONCATENATE($I1566,$J1566,$K1566,$L1566,$M1566,$N1566,$O1566,$P1566)</f>
        <v>Now that the recipient is beginning the Competetive Cultural Competence program, we anticipate modestly improved wellness outcomes. And can provide a testimonial of their responsiveness to the needs of diverse clients.</v>
      </c>
      <c r="I1566" s="4" t="s">
        <v>134</v>
      </c>
      <c r="J1566" s="4" t="str">
        <f>J1565</f>
        <v>the recipient</v>
      </c>
      <c r="K1566" s="110" t="str">
        <f>K$1195</f>
        <v xml:space="preserve"> is </v>
      </c>
      <c r="L1566" s="4" t="str">
        <f t="shared" ref="L1566:L1570" si="110">F1566</f>
        <v>beginning the Competetive Cultural Competence program</v>
      </c>
      <c r="M1566" s="4" t="s">
        <v>150</v>
      </c>
      <c r="N1566" s="109" t="s">
        <v>137</v>
      </c>
    </row>
    <row r="1567" spans="2:16" hidden="1" x14ac:dyDescent="0.3">
      <c r="C1567" s="111" t="str">
        <f>$C$1166</f>
        <v>Standard Cultural Competence - enrolled</v>
      </c>
      <c r="E1567" s="116" t="s">
        <v>63</v>
      </c>
      <c r="F1567" s="111" t="str">
        <f>$H$1166</f>
        <v>participating in the Standard Cultural Competence program</v>
      </c>
      <c r="G1567" s="116" t="s">
        <v>63</v>
      </c>
      <c r="H1567" s="125" t="str">
        <f t="shared" si="109"/>
        <v>Now that the recipient is participating in the Standard Cultural Competence program, we expect better outcomes. And can provide a testimonial of their responsiveness to the needs of diverse clients.</v>
      </c>
      <c r="I1567" s="4" t="s">
        <v>134</v>
      </c>
      <c r="J1567" s="4" t="str">
        <f t="shared" ref="J1567:J1570" si="111">J1566</f>
        <v>the recipient</v>
      </c>
      <c r="K1567" s="110" t="str">
        <f>K$1195</f>
        <v xml:space="preserve"> is </v>
      </c>
      <c r="L1567" s="4" t="str">
        <f t="shared" si="110"/>
        <v>participating in the Standard Cultural Competence program</v>
      </c>
      <c r="M1567" s="4" t="s">
        <v>151</v>
      </c>
      <c r="N1567" s="109" t="s">
        <v>137</v>
      </c>
    </row>
    <row r="1568" spans="2:16" hidden="1" x14ac:dyDescent="0.3">
      <c r="C1568" s="111" t="str">
        <f>$C$1167</f>
        <v>Competitive Cultural Competence - enrolled</v>
      </c>
      <c r="E1568" s="116" t="s">
        <v>63</v>
      </c>
      <c r="F1568" s="111" t="str">
        <f>$H$1167</f>
        <v>participating in the Competetive Cultural Competence program</v>
      </c>
      <c r="G1568" s="116" t="s">
        <v>63</v>
      </c>
      <c r="H1568" s="125" t="str">
        <f t="shared" si="109"/>
        <v>Now that the recipient is participating in the Competetive Cultural Competence program, we anticipate significantly improved wellness outcomes. And can provide a testimonial of their responsiveness to the needs of diverse clients.</v>
      </c>
      <c r="I1568" s="4" t="s">
        <v>134</v>
      </c>
      <c r="J1568" s="4" t="str">
        <f t="shared" si="111"/>
        <v>the recipient</v>
      </c>
      <c r="K1568" s="110" t="str">
        <f>K$1195</f>
        <v xml:space="preserve"> is </v>
      </c>
      <c r="L1568" s="4" t="str">
        <f t="shared" si="110"/>
        <v>participating in the Competetive Cultural Competence program</v>
      </c>
      <c r="M1568" s="4" t="s">
        <v>152</v>
      </c>
      <c r="N1568" s="109" t="s">
        <v>137</v>
      </c>
    </row>
    <row r="1569" spans="2:14" hidden="1" x14ac:dyDescent="0.3">
      <c r="C1569" s="111" t="str">
        <f>$C$1168</f>
        <v>Standard Cultural Competence - completed</v>
      </c>
      <c r="E1569" s="116" t="s">
        <v>63</v>
      </c>
      <c r="F1569" s="111" t="str">
        <f>$H$1168</f>
        <v>completing the Standard Cultural Competence program</v>
      </c>
      <c r="G1569" s="116" t="s">
        <v>63</v>
      </c>
      <c r="H1569" s="125" t="str">
        <f t="shared" si="109"/>
        <v>Now that the recipient is completing the Standard Cultural Competence program, we expect stellar outcomes. And will soon provide a testimonial of their responsiveness to the needs of diverse clients.</v>
      </c>
      <c r="I1569" s="4" t="s">
        <v>134</v>
      </c>
      <c r="J1569" s="4" t="str">
        <f t="shared" si="111"/>
        <v>the recipient</v>
      </c>
      <c r="K1569" s="110" t="str">
        <f>K$1195</f>
        <v xml:space="preserve"> is </v>
      </c>
      <c r="L1569" s="4" t="str">
        <f t="shared" si="110"/>
        <v>completing the Standard Cultural Competence program</v>
      </c>
      <c r="M1569" s="4" t="s">
        <v>153</v>
      </c>
      <c r="N1569" s="109" t="s">
        <v>142</v>
      </c>
    </row>
    <row r="1570" spans="2:14" hidden="1" x14ac:dyDescent="0.3">
      <c r="C1570" s="111" t="str">
        <f>$C$1169</f>
        <v>Competitive Cultural Competence - completed</v>
      </c>
      <c r="E1570" s="116" t="s">
        <v>63</v>
      </c>
      <c r="F1570" s="111" t="str">
        <f>$H$1169</f>
        <v>completing the Competetive Cultural Competence program</v>
      </c>
      <c r="G1570" s="116" t="s">
        <v>63</v>
      </c>
      <c r="H1570" s="125" t="str">
        <f t="shared" si="109"/>
        <v>Now that the recipient is completing the Competetive Cultural Competence program, we anticipate greatly improved wellness outcomes. And will soon provide a testimonial of their responsiveness to the needs of diverse clients.</v>
      </c>
      <c r="I1570" s="4" t="s">
        <v>134</v>
      </c>
      <c r="J1570" s="4" t="str">
        <f t="shared" si="111"/>
        <v>the recipient</v>
      </c>
      <c r="K1570" s="110" t="str">
        <f>K$1195</f>
        <v xml:space="preserve"> is </v>
      </c>
      <c r="L1570" s="4" t="str">
        <f t="shared" si="110"/>
        <v>completing the Competetive Cultural Competence program</v>
      </c>
      <c r="M1570" s="4" t="s">
        <v>154</v>
      </c>
      <c r="N1570" s="109" t="s">
        <v>142</v>
      </c>
    </row>
    <row r="1571" spans="2:14" hidden="1" x14ac:dyDescent="0.3">
      <c r="G1571" s="116" t="s">
        <v>63</v>
      </c>
      <c r="H1571" s="125" t="str">
        <f t="shared" si="109"/>
        <v>Select one of these two services, Standard or Competitive Competence, to best improve your efficacy serving diverse patients. We can then offer a testimonial of your improved responsiveness to diverse clients.</v>
      </c>
      <c r="K1571" s="110" t="s">
        <v>144</v>
      </c>
      <c r="L1571" s="110" t="s">
        <v>145</v>
      </c>
      <c r="M1571" s="110" t="s">
        <v>155</v>
      </c>
      <c r="N1571" s="109" t="s">
        <v>147</v>
      </c>
    </row>
    <row r="1572" spans="2:14" hidden="1" x14ac:dyDescent="0.3">
      <c r="C1572" s="125" t="str">
        <f>IF($C1560=$C1565,H1565,IF($C1560=$C1566,H1566,IF($C1560=C1567,H1567,IF($C1560=C1568,H1568,IF($C1560=C1569,H1569,IF($C1560=C1570,H1570,IF($C1560=0,H1571)))))))</f>
        <v>Select one of these two services, Standard or Competitive Competence, to best improve your efficacy serving diverse patients. We can then offer a testimonial of your improved responsiveness to diverse clients.</v>
      </c>
      <c r="E1572" s="116" t="s">
        <v>63</v>
      </c>
      <c r="F1572" s="125" t="str">
        <f>IF($C1560=$C1565,F1565,IF($C1560=$C1566,F1566,IF($C1560=C1567,F1567,IF($C1560=C1568,F1568,IF($C1560=C1569,F1569,IF($C1560=C1570,F1570,IF($C1560=0,"")))))))</f>
        <v/>
      </c>
      <c r="G1572" s="116" t="s">
        <v>63</v>
      </c>
    </row>
    <row r="1573" spans="2:14" hidden="1" x14ac:dyDescent="0.3"/>
    <row r="1574" spans="2:14" hidden="1" x14ac:dyDescent="0.3">
      <c r="C1574" s="4" t="s">
        <v>148</v>
      </c>
    </row>
    <row r="1575" spans="2:14" hidden="1" x14ac:dyDescent="0.3"/>
    <row r="1576" spans="2:14" hidden="1" x14ac:dyDescent="0.3"/>
    <row r="1577" spans="2:14" hidden="1" x14ac:dyDescent="0.3"/>
    <row r="1578" spans="2:14" ht="16" hidden="1" x14ac:dyDescent="0.4">
      <c r="B1578" s="117" t="str">
        <f>IF(OR(F543="",J543=""),B543,CONCATENATE(B543,": ",F543,", ",J543))</f>
        <v>13th visit</v>
      </c>
      <c r="C1578" s="118"/>
      <c r="D1578" s="118"/>
      <c r="E1578" s="118"/>
      <c r="F1578" s="119"/>
      <c r="G1578" s="118"/>
      <c r="H1578" s="120"/>
      <c r="I1578" s="118"/>
      <c r="J1578" s="118"/>
      <c r="K1578" s="118"/>
      <c r="L1578" s="118"/>
      <c r="M1578" s="140">
        <f>IF(J543=I$1103,L$1103,IF(J543=I$1104,L$1104,IF(J543=I$1105,L$1105,IF(J543=I$1106,L$1106,IF(J543=I$1107,L$1107,IF(J543=I$1108,L$1108,IF(J543=I$1109,L$1109,IF(J543="",0))))))))</f>
        <v>0</v>
      </c>
    </row>
    <row r="1579" spans="2:14" hidden="1" x14ac:dyDescent="0.3">
      <c r="F1579" s="114"/>
    </row>
    <row r="1580" spans="2:14" hidden="1" x14ac:dyDescent="0.3">
      <c r="F1580" s="122">
        <f>F547</f>
        <v>0</v>
      </c>
      <c r="J1580" s="122">
        <f>F548</f>
        <v>0</v>
      </c>
    </row>
    <row r="1581" spans="2:14" hidden="1" x14ac:dyDescent="0.3"/>
    <row r="1582" spans="2:14" hidden="1" x14ac:dyDescent="0.3">
      <c r="B1582" s="115">
        <f>IF(C1582=F$1107,E$1107,IF(C1582=F$1108,E$1108,IF(C1582=F$1109,E$1109,IF(C1582=F$1110,E$1110,IF(C1582=F$1111,E$1111,IF(C1582=0,0))))))</f>
        <v>0</v>
      </c>
      <c r="C1582" s="4">
        <f>K550</f>
        <v>0</v>
      </c>
      <c r="F1582" s="4" t="str">
        <f>F1545</f>
        <v>1. I felt fully seen and heard.</v>
      </c>
      <c r="M1582" s="4">
        <f>IF(K550="",0,1)</f>
        <v>0</v>
      </c>
    </row>
    <row r="1583" spans="2:14" hidden="1" x14ac:dyDescent="0.3">
      <c r="B1583" s="115">
        <f t="shared" ref="B1583:B1591" si="112">IF(C1583=F$1107,E$1107,IF(C1583=F$1108,E$1108,IF(C1583=F$1109,E$1109,IF(C1583=F$1110,E$1110,IF(C1583=F$1111,E$1111,IF(C1583=0,0))))))</f>
        <v>0</v>
      </c>
      <c r="C1583" s="4">
        <f>K552</f>
        <v>0</v>
      </c>
      <c r="F1583" s="4" t="str">
        <f t="shared" ref="F1583:F1591" si="113">F1546</f>
        <v>2. They faithfully responded to all of my expressions of pain or discomfort.</v>
      </c>
      <c r="M1583" s="4">
        <f>IF(K552="",0,1)</f>
        <v>0</v>
      </c>
    </row>
    <row r="1584" spans="2:14" hidden="1" x14ac:dyDescent="0.3">
      <c r="B1584" s="115">
        <f t="shared" si="112"/>
        <v>0</v>
      </c>
      <c r="C1584" s="4">
        <f>K554</f>
        <v>0</v>
      </c>
      <c r="F1584" s="4" t="str">
        <f t="shared" si="113"/>
        <v>3. They put my personal wellbeing ahead of their institutional processes.</v>
      </c>
      <c r="M1584" s="4">
        <f>IF(K554="",0,1)</f>
        <v>0</v>
      </c>
    </row>
    <row r="1585" spans="2:16" hidden="1" x14ac:dyDescent="0.3">
      <c r="B1585" s="115">
        <f t="shared" si="112"/>
        <v>0</v>
      </c>
      <c r="C1585" s="4">
        <f>K556</f>
        <v>0</v>
      </c>
      <c r="F1585" s="4" t="str">
        <f t="shared" si="113"/>
        <v>4. Their actions and expressions were devoid of any microaggressions.</v>
      </c>
      <c r="M1585" s="4">
        <f>IF(K556="",0,1)</f>
        <v>0</v>
      </c>
    </row>
    <row r="1586" spans="2:16" hidden="1" x14ac:dyDescent="0.3">
      <c r="B1586" s="115">
        <f t="shared" si="112"/>
        <v>0</v>
      </c>
      <c r="C1586" s="4">
        <f>K558</f>
        <v>0</v>
      </c>
      <c r="F1586" s="4" t="str">
        <f t="shared" si="113"/>
        <v>5. They asked me how they could be more culturally sensitive.</v>
      </c>
      <c r="M1586" s="4">
        <f>IF(K558="",0,1)</f>
        <v>0</v>
      </c>
    </row>
    <row r="1587" spans="2:16" hidden="1" x14ac:dyDescent="0.3">
      <c r="B1587" s="115">
        <f t="shared" si="112"/>
        <v>0</v>
      </c>
      <c r="C1587" s="4">
        <f>K560</f>
        <v>0</v>
      </c>
      <c r="F1587" s="4" t="str">
        <f t="shared" si="113"/>
        <v>6. They did not exploit my vulnerability to their professional authority.</v>
      </c>
      <c r="M1587" s="4">
        <f>IF(K560="",0,1)</f>
        <v>0</v>
      </c>
    </row>
    <row r="1588" spans="2:16" hidden="1" x14ac:dyDescent="0.3">
      <c r="B1588" s="115">
        <f t="shared" si="112"/>
        <v>0</v>
      </c>
      <c r="C1588" s="4">
        <f>K562</f>
        <v>0</v>
      </c>
      <c r="F1588" s="4" t="str">
        <f t="shared" si="113"/>
        <v>7. I never had to give up my autonomy to fit their processes.</v>
      </c>
      <c r="M1588" s="4">
        <f>IF(K562="",0,1)</f>
        <v>0</v>
      </c>
    </row>
    <row r="1589" spans="2:16" hidden="1" x14ac:dyDescent="0.3">
      <c r="B1589" s="115">
        <f t="shared" si="112"/>
        <v>0</v>
      </c>
      <c r="C1589" s="4">
        <f>K564</f>
        <v>0</v>
      </c>
      <c r="F1589" s="4" t="str">
        <f t="shared" si="113"/>
        <v>8. Staff appeared to be culturally diverse.</v>
      </c>
      <c r="M1589" s="4">
        <f>IF(K564="",0,1)</f>
        <v>0</v>
      </c>
    </row>
    <row r="1590" spans="2:16" hidden="1" x14ac:dyDescent="0.3">
      <c r="B1590" s="115">
        <f t="shared" si="112"/>
        <v>0</v>
      </c>
      <c r="C1590" s="4">
        <f>K566</f>
        <v>0</v>
      </c>
      <c r="F1590" s="4" t="str">
        <f t="shared" si="113"/>
        <v>9. They effectively accommodated my linguistic barrier.</v>
      </c>
      <c r="M1590" s="4">
        <f>IF(K566="",0,1)</f>
        <v>0</v>
      </c>
    </row>
    <row r="1591" spans="2:16" hidden="1" x14ac:dyDescent="0.3">
      <c r="B1591" s="115">
        <f t="shared" si="112"/>
        <v>0</v>
      </c>
      <c r="C1591" s="4">
        <f>K568</f>
        <v>0</v>
      </c>
      <c r="F1591" s="4" t="str">
        <f t="shared" si="113"/>
        <v>10. I was offered billing options appropriate to my cultural values.</v>
      </c>
      <c r="M1591" s="4">
        <f>IF(K568="",0,1)</f>
        <v>0</v>
      </c>
    </row>
    <row r="1592" spans="2:16" hidden="1" x14ac:dyDescent="0.3">
      <c r="M1592" s="123">
        <f t="shared" ref="M1592" si="114">SUM(M1582:M1591)</f>
        <v>0</v>
      </c>
    </row>
    <row r="1593" spans="2:16" ht="15.5" hidden="1" x14ac:dyDescent="0.45">
      <c r="B1593" s="124">
        <f t="shared" ref="B1593" si="115">ROUND(SUM(B1582:B1591),0)</f>
        <v>0</v>
      </c>
      <c r="C1593" s="125" t="str">
        <f>IF(AND($B1593&gt;=$B$1114,$B1593&lt;$C$1114),E$1114,IF(AND($B1593&gt;=$B$1115,$B1593&lt;$C$1115),E$1115,IF(AND($B1593&gt;=$B$1116,$B1593&lt;$C$1116),E$1116,IF(AND($B1593&gt;=$B$1117,$B1593&lt;$C$1117),E$1117,IF(AND($B1593&gt;=$B$1118,$B1593&lt;=$C$1118),E$1118)))))</f>
        <v>Dangerously incompetent</v>
      </c>
      <c r="F1593" s="125" t="str">
        <f>IF(AND($B1593&gt;=$B$1114,$B1593&lt;$C$1114),H$1114,IF(AND($B1593&gt;=$B$1115,$B1593&lt;$C$1115),H$1115,IF(AND($B1593&gt;=$B$1116,$B1593&lt;$C$1116),H$1116,IF(AND($B1593&gt;=$B$1117,$B1593&lt;$C$1117),H$1117,IF(AND($B1593&gt;=$B$1118,$B1593&lt;=$C$1118),H$1118)))))</f>
        <v>dangerous incompetence</v>
      </c>
      <c r="I1593" s="125" t="str">
        <f>IF(AND($B1593&gt;=$B$1114,$B1593&lt;$C$1114),K$1114,IF(AND($B1593&gt;=$B$1115,$B1593&lt;$C$1115),K$1115,IF(AND($B1593&gt;=$B$1116,$B1593&lt;$C$1116),K$1116,IF(AND($B1593&gt;=$B$1117,$B1593&lt;$C$1117),K$1117,IF(AND($B1593&gt;=$B$1118,$B1593&lt;=$C$1118),K$1118)))))</f>
        <v>dangerous risk to the birthing person's wellbeing</v>
      </c>
      <c r="M1593" s="126" t="str">
        <f>IF(M1592=10,B1593,"")</f>
        <v/>
      </c>
      <c r="P1593" s="127" t="str">
        <f>IF(M1593="","",M1593*0.01)</f>
        <v/>
      </c>
    </row>
    <row r="1594" spans="2:16" ht="15.5" hidden="1" x14ac:dyDescent="0.45">
      <c r="L1594" s="128" t="s">
        <v>95</v>
      </c>
      <c r="M1594" s="129" t="str">
        <f>IF(K548="","",K548)</f>
        <v/>
      </c>
      <c r="P1594" s="127" t="str">
        <f>IF(M1594="","",1-(M1594/12))</f>
        <v/>
      </c>
    </row>
    <row r="1595" spans="2:16" hidden="1" x14ac:dyDescent="0.3">
      <c r="B1595" s="125" t="str">
        <f t="shared" ref="B1595" si="116">IF(M1592=10,CONCATENATE(E1595,F1595,G1595,H1595,I1595,J1595,K1595,L1595,M1595),"")</f>
        <v/>
      </c>
      <c r="D1595" s="116" t="s">
        <v>63</v>
      </c>
      <c r="E1595" s="4" t="s">
        <v>96</v>
      </c>
      <c r="F1595" s="4">
        <f t="shared" ref="F1595" si="117">B1593</f>
        <v>0</v>
      </c>
      <c r="G1595" s="4" t="s">
        <v>97</v>
      </c>
      <c r="H1595" s="4" t="str">
        <f t="shared" ref="H1595" si="118">F1593</f>
        <v>dangerous incompetence</v>
      </c>
      <c r="I1595" s="4" t="s">
        <v>98</v>
      </c>
    </row>
    <row r="1596" spans="2:16" hidden="1" x14ac:dyDescent="0.3"/>
    <row r="1597" spans="2:16" ht="14.5" hidden="1" x14ac:dyDescent="0.45">
      <c r="C1597" s="136">
        <f>E578</f>
        <v>0</v>
      </c>
      <c r="D1597" s="137"/>
      <c r="E1597" s="137"/>
      <c r="F1597" s="137"/>
      <c r="G1597" s="137"/>
      <c r="H1597" s="138"/>
    </row>
    <row r="1598" spans="2:16" hidden="1" x14ac:dyDescent="0.3"/>
    <row r="1599" spans="2:16" hidden="1" x14ac:dyDescent="0.3">
      <c r="C1599" s="125" t="str">
        <f>CONCATENATE(E1599,F1599,G1599,H1599,I1599,J1599,K1599,,L1599,M1599)</f>
        <v xml:space="preserve">We provide this helpful feedback to you, the recipient, to improve your cultural competency. </v>
      </c>
      <c r="D1599" s="116" t="s">
        <v>63</v>
      </c>
      <c r="E1599" s="4" t="s">
        <v>129</v>
      </c>
      <c r="F1599" s="4" t="str">
        <f>IF($J1580=0,"the recipient",$J1580)</f>
        <v>the recipient</v>
      </c>
      <c r="G1599" s="4" t="s">
        <v>130</v>
      </c>
      <c r="H1599" s="4"/>
    </row>
    <row r="1600" spans="2:16" hidden="1" x14ac:dyDescent="0.3">
      <c r="C1600" s="125" t="str">
        <f>CONCATENATE(E1600,F1600,G1600,H1600,I1600,J1600,K1600,,L1600,M1600)</f>
        <v xml:space="preserve">We know medical providers like you rely upon referrals. Often from those you serve. </v>
      </c>
      <c r="D1600" s="116" t="s">
        <v>63</v>
      </c>
      <c r="E1600" s="4" t="s">
        <v>132</v>
      </c>
      <c r="G1600" s="4" t="s">
        <v>133</v>
      </c>
    </row>
    <row r="1601" spans="2:14" hidden="1" x14ac:dyDescent="0.3">
      <c r="C1601" s="125" t="str">
        <f>CONCATENATE(E1601,F1601,G1601,H1601,I1601,J1601,K1601,,L1601,M1601)</f>
        <v>Select a service that best fits your needs.</v>
      </c>
      <c r="D1601" s="116" t="s">
        <v>63</v>
      </c>
      <c r="E1601" s="4" t="s">
        <v>23</v>
      </c>
    </row>
    <row r="1602" spans="2:14" hidden="1" x14ac:dyDescent="0.3">
      <c r="C1602" s="111" t="str">
        <f>$C$1164</f>
        <v>Standard Cultural Competence - begin</v>
      </c>
      <c r="E1602" s="116" t="s">
        <v>63</v>
      </c>
      <c r="F1602" s="111" t="str">
        <f>$H$1164</f>
        <v>beginning the Standard Cultural Competence program</v>
      </c>
      <c r="G1602" s="116" t="s">
        <v>63</v>
      </c>
      <c r="H1602" s="125" t="str">
        <f>CONCATENATE($I1602,$J1602,$K1602,$L1602,$M1602,$N1602,$O1602,$P1602)</f>
        <v>Now that the recipient is beginning the Standard Cultural Competence program, we expect improved outcomes. And can provide a testimonial of their responsiveness to the needs of diverse clients.</v>
      </c>
      <c r="I1602" s="4" t="s">
        <v>134</v>
      </c>
      <c r="J1602" s="116" t="str">
        <f>F1599</f>
        <v>the recipient</v>
      </c>
      <c r="K1602" s="110" t="s">
        <v>135</v>
      </c>
      <c r="L1602" s="4" t="str">
        <f>F1602</f>
        <v>beginning the Standard Cultural Competence program</v>
      </c>
      <c r="M1602" s="4" t="s">
        <v>149</v>
      </c>
      <c r="N1602" s="109" t="s">
        <v>137</v>
      </c>
    </row>
    <row r="1603" spans="2:14" hidden="1" x14ac:dyDescent="0.3">
      <c r="C1603" s="111" t="str">
        <f>$C$1165</f>
        <v>Competitive Cultural Competence - begin</v>
      </c>
      <c r="E1603" s="116" t="s">
        <v>63</v>
      </c>
      <c r="F1603" s="111" t="str">
        <f>$H$1165</f>
        <v>beginning the Competetive Cultural Competence program</v>
      </c>
      <c r="G1603" s="116" t="s">
        <v>63</v>
      </c>
      <c r="H1603" s="125" t="str">
        <f t="shared" ref="H1603:H1608" si="119">CONCATENATE($I1603,$J1603,$K1603,$L1603,$M1603,$N1603,$O1603,$P1603)</f>
        <v>Now that the recipient is beginning the Competetive Cultural Competence program, we anticipate modestly improved wellness outcomes. And can provide a testimonial of their responsiveness to the needs of diverse clients.</v>
      </c>
      <c r="I1603" s="4" t="s">
        <v>134</v>
      </c>
      <c r="J1603" s="4" t="str">
        <f>J1602</f>
        <v>the recipient</v>
      </c>
      <c r="K1603" s="110" t="str">
        <f>K$1195</f>
        <v xml:space="preserve"> is </v>
      </c>
      <c r="L1603" s="4" t="str">
        <f t="shared" ref="L1603:L1607" si="120">F1603</f>
        <v>beginning the Competetive Cultural Competence program</v>
      </c>
      <c r="M1603" s="4" t="s">
        <v>150</v>
      </c>
      <c r="N1603" s="109" t="s">
        <v>137</v>
      </c>
    </row>
    <row r="1604" spans="2:14" hidden="1" x14ac:dyDescent="0.3">
      <c r="C1604" s="111" t="str">
        <f>$C$1166</f>
        <v>Standard Cultural Competence - enrolled</v>
      </c>
      <c r="E1604" s="116" t="s">
        <v>63</v>
      </c>
      <c r="F1604" s="111" t="str">
        <f>$H$1166</f>
        <v>participating in the Standard Cultural Competence program</v>
      </c>
      <c r="G1604" s="116" t="s">
        <v>63</v>
      </c>
      <c r="H1604" s="125" t="str">
        <f t="shared" si="119"/>
        <v>Now that the recipient is participating in the Standard Cultural Competence program, we expect better outcomes. And can provide a testimonial of their responsiveness to the needs of diverse clients.</v>
      </c>
      <c r="I1604" s="4" t="s">
        <v>134</v>
      </c>
      <c r="J1604" s="4" t="str">
        <f t="shared" ref="J1604:J1607" si="121">J1603</f>
        <v>the recipient</v>
      </c>
      <c r="K1604" s="110" t="str">
        <f>K$1195</f>
        <v xml:space="preserve"> is </v>
      </c>
      <c r="L1604" s="4" t="str">
        <f t="shared" si="120"/>
        <v>participating in the Standard Cultural Competence program</v>
      </c>
      <c r="M1604" s="4" t="s">
        <v>151</v>
      </c>
      <c r="N1604" s="109" t="s">
        <v>137</v>
      </c>
    </row>
    <row r="1605" spans="2:14" hidden="1" x14ac:dyDescent="0.3">
      <c r="C1605" s="111" t="str">
        <f>$C$1167</f>
        <v>Competitive Cultural Competence - enrolled</v>
      </c>
      <c r="E1605" s="116" t="s">
        <v>63</v>
      </c>
      <c r="F1605" s="111" t="str">
        <f>$H$1167</f>
        <v>participating in the Competetive Cultural Competence program</v>
      </c>
      <c r="G1605" s="116" t="s">
        <v>63</v>
      </c>
      <c r="H1605" s="125" t="str">
        <f t="shared" si="119"/>
        <v>Now that the recipient is participating in the Competetive Cultural Competence program, we anticipate significantly improved wellness outcomes. And can provide a testimonial of their responsiveness to the needs of diverse clients.</v>
      </c>
      <c r="I1605" s="4" t="s">
        <v>134</v>
      </c>
      <c r="J1605" s="4" t="str">
        <f t="shared" si="121"/>
        <v>the recipient</v>
      </c>
      <c r="K1605" s="110" t="str">
        <f>K$1195</f>
        <v xml:space="preserve"> is </v>
      </c>
      <c r="L1605" s="4" t="str">
        <f t="shared" si="120"/>
        <v>participating in the Competetive Cultural Competence program</v>
      </c>
      <c r="M1605" s="4" t="s">
        <v>152</v>
      </c>
      <c r="N1605" s="109" t="s">
        <v>137</v>
      </c>
    </row>
    <row r="1606" spans="2:14" hidden="1" x14ac:dyDescent="0.3">
      <c r="C1606" s="111" t="str">
        <f>$C$1168</f>
        <v>Standard Cultural Competence - completed</v>
      </c>
      <c r="E1606" s="116" t="s">
        <v>63</v>
      </c>
      <c r="F1606" s="111" t="str">
        <f>$H$1168</f>
        <v>completing the Standard Cultural Competence program</v>
      </c>
      <c r="G1606" s="116" t="s">
        <v>63</v>
      </c>
      <c r="H1606" s="125" t="str">
        <f t="shared" si="119"/>
        <v>Now that the recipient is completing the Standard Cultural Competence program, we expect stellar outcomes. And will soon provide a testimonial of their responsiveness to the needs of diverse clients.</v>
      </c>
      <c r="I1606" s="4" t="s">
        <v>134</v>
      </c>
      <c r="J1606" s="4" t="str">
        <f t="shared" si="121"/>
        <v>the recipient</v>
      </c>
      <c r="K1606" s="110" t="str">
        <f>K$1195</f>
        <v xml:space="preserve"> is </v>
      </c>
      <c r="L1606" s="4" t="str">
        <f t="shared" si="120"/>
        <v>completing the Standard Cultural Competence program</v>
      </c>
      <c r="M1606" s="4" t="s">
        <v>153</v>
      </c>
      <c r="N1606" s="109" t="s">
        <v>142</v>
      </c>
    </row>
    <row r="1607" spans="2:14" hidden="1" x14ac:dyDescent="0.3">
      <c r="C1607" s="111" t="str">
        <f>$C$1169</f>
        <v>Competitive Cultural Competence - completed</v>
      </c>
      <c r="E1607" s="116" t="s">
        <v>63</v>
      </c>
      <c r="F1607" s="111" t="str">
        <f>$H$1169</f>
        <v>completing the Competetive Cultural Competence program</v>
      </c>
      <c r="G1607" s="116" t="s">
        <v>63</v>
      </c>
      <c r="H1607" s="125" t="str">
        <f t="shared" si="119"/>
        <v>Now that the recipient is completing the Competetive Cultural Competence program, we anticipate greatly improved wellness outcomes. And will soon provide a testimonial of their responsiveness to the needs of diverse clients.</v>
      </c>
      <c r="I1607" s="4" t="s">
        <v>134</v>
      </c>
      <c r="J1607" s="4" t="str">
        <f t="shared" si="121"/>
        <v>the recipient</v>
      </c>
      <c r="K1607" s="110" t="str">
        <f>K$1195</f>
        <v xml:space="preserve"> is </v>
      </c>
      <c r="L1607" s="4" t="str">
        <f t="shared" si="120"/>
        <v>completing the Competetive Cultural Competence program</v>
      </c>
      <c r="M1607" s="4" t="s">
        <v>154</v>
      </c>
      <c r="N1607" s="109" t="s">
        <v>142</v>
      </c>
    </row>
    <row r="1608" spans="2:14" hidden="1" x14ac:dyDescent="0.3">
      <c r="G1608" s="116" t="s">
        <v>63</v>
      </c>
      <c r="H1608" s="125" t="str">
        <f t="shared" si="119"/>
        <v>Select one of these two services, Standard or Competitive Competence, to best improve your efficacy serving diverse patients. We can then offer a testimonial of your improved responsiveness to diverse clients.</v>
      </c>
      <c r="K1608" s="110" t="s">
        <v>144</v>
      </c>
      <c r="L1608" s="110" t="s">
        <v>145</v>
      </c>
      <c r="M1608" s="110" t="s">
        <v>155</v>
      </c>
      <c r="N1608" s="109" t="s">
        <v>147</v>
      </c>
    </row>
    <row r="1609" spans="2:14" hidden="1" x14ac:dyDescent="0.3">
      <c r="C1609" s="125" t="str">
        <f>IF($C1597=$C1602,H1602,IF($C1597=$C1603,H1603,IF($C1597=C1604,H1604,IF($C1597=C1605,H1605,IF($C1597=C1606,H1606,IF($C1597=C1607,H1607,IF($C1597=0,H1608)))))))</f>
        <v>Select one of these two services, Standard or Competitive Competence, to best improve your efficacy serving diverse patients. We can then offer a testimonial of your improved responsiveness to diverse clients.</v>
      </c>
      <c r="E1609" s="116" t="s">
        <v>63</v>
      </c>
      <c r="F1609" s="125" t="str">
        <f>IF($C1597=$C1602,F1602,IF($C1597=$C1603,F1603,IF($C1597=C1604,F1604,IF($C1597=C1605,F1605,IF($C1597=C1606,F1606,IF($C1597=C1607,F1607,IF($C1597=0,"")))))))</f>
        <v/>
      </c>
      <c r="G1609" s="116" t="s">
        <v>63</v>
      </c>
    </row>
    <row r="1610" spans="2:14" hidden="1" x14ac:dyDescent="0.3"/>
    <row r="1611" spans="2:14" hidden="1" x14ac:dyDescent="0.3">
      <c r="C1611" s="4" t="s">
        <v>148</v>
      </c>
    </row>
    <row r="1612" spans="2:14" hidden="1" x14ac:dyDescent="0.3"/>
    <row r="1613" spans="2:14" hidden="1" x14ac:dyDescent="0.3"/>
    <row r="1614" spans="2:14" hidden="1" x14ac:dyDescent="0.3"/>
    <row r="1615" spans="2:14" ht="16" hidden="1" x14ac:dyDescent="0.4">
      <c r="B1615" s="117" t="str">
        <f>IF(OR(F584="",J584=""),B584,CONCATENATE(B584,": ",F584,", ",J584))</f>
        <v>14th visit</v>
      </c>
      <c r="C1615" s="118"/>
      <c r="D1615" s="118"/>
      <c r="E1615" s="118"/>
      <c r="F1615" s="119"/>
      <c r="G1615" s="118"/>
      <c r="H1615" s="120"/>
      <c r="I1615" s="118"/>
      <c r="J1615" s="118"/>
      <c r="K1615" s="118"/>
      <c r="L1615" s="118"/>
      <c r="M1615" s="140">
        <f>IF(J584=I$1103,L$1103,IF(J584=I$1104,L$1104,IF(J584=I$1105,L$1105,IF(J584=I$1106,L$1106,IF(J584=I$1107,L$1107,IF(J584=I$1108,L$1108,IF(J584=I$1109,L$1109,IF(J584="",0))))))))</f>
        <v>0</v>
      </c>
    </row>
    <row r="1616" spans="2:14" hidden="1" x14ac:dyDescent="0.3">
      <c r="F1616" s="114"/>
    </row>
    <row r="1617" spans="2:16" hidden="1" x14ac:dyDescent="0.3">
      <c r="F1617" s="122">
        <f>F588</f>
        <v>0</v>
      </c>
      <c r="J1617" s="122">
        <f>F589</f>
        <v>0</v>
      </c>
    </row>
    <row r="1618" spans="2:16" hidden="1" x14ac:dyDescent="0.3"/>
    <row r="1619" spans="2:16" hidden="1" x14ac:dyDescent="0.3">
      <c r="B1619" s="115">
        <f>IF(C1619=F$1107,E$1107,IF(C1619=F$1108,E$1108,IF(C1619=F$1109,E$1109,IF(C1619=F$1110,E$1110,IF(C1619=F$1111,E$1111,IF(C1619=0,0))))))</f>
        <v>0</v>
      </c>
      <c r="C1619" s="4">
        <f>K591</f>
        <v>0</v>
      </c>
      <c r="F1619" s="4" t="str">
        <f>F1582</f>
        <v>1. I felt fully seen and heard.</v>
      </c>
      <c r="M1619" s="4">
        <f>IF(K591="",0,1)</f>
        <v>0</v>
      </c>
    </row>
    <row r="1620" spans="2:16" hidden="1" x14ac:dyDescent="0.3">
      <c r="B1620" s="115">
        <f t="shared" ref="B1620:B1628" si="122">IF(C1620=F$1107,E$1107,IF(C1620=F$1108,E$1108,IF(C1620=F$1109,E$1109,IF(C1620=F$1110,E$1110,IF(C1620=F$1111,E$1111,IF(C1620=0,0))))))</f>
        <v>0</v>
      </c>
      <c r="C1620" s="4">
        <f>K593</f>
        <v>0</v>
      </c>
      <c r="F1620" s="4" t="str">
        <f t="shared" ref="F1620:F1628" si="123">F1583</f>
        <v>2. They faithfully responded to all of my expressions of pain or discomfort.</v>
      </c>
      <c r="M1620" s="4">
        <f>IF(K593="",0,1)</f>
        <v>0</v>
      </c>
    </row>
    <row r="1621" spans="2:16" hidden="1" x14ac:dyDescent="0.3">
      <c r="B1621" s="115">
        <f t="shared" si="122"/>
        <v>0</v>
      </c>
      <c r="C1621" s="4">
        <f>K595</f>
        <v>0</v>
      </c>
      <c r="F1621" s="4" t="str">
        <f t="shared" si="123"/>
        <v>3. They put my personal wellbeing ahead of their institutional processes.</v>
      </c>
      <c r="M1621" s="4">
        <f>IF(K595="",0,1)</f>
        <v>0</v>
      </c>
    </row>
    <row r="1622" spans="2:16" hidden="1" x14ac:dyDescent="0.3">
      <c r="B1622" s="115">
        <f t="shared" si="122"/>
        <v>0</v>
      </c>
      <c r="C1622" s="4">
        <f>K597</f>
        <v>0</v>
      </c>
      <c r="F1622" s="4" t="str">
        <f t="shared" si="123"/>
        <v>4. Their actions and expressions were devoid of any microaggressions.</v>
      </c>
      <c r="M1622" s="4">
        <f>IF(K597="",0,1)</f>
        <v>0</v>
      </c>
    </row>
    <row r="1623" spans="2:16" hidden="1" x14ac:dyDescent="0.3">
      <c r="B1623" s="115">
        <f t="shared" si="122"/>
        <v>0</v>
      </c>
      <c r="C1623" s="4">
        <f>K599</f>
        <v>0</v>
      </c>
      <c r="F1623" s="4" t="str">
        <f t="shared" si="123"/>
        <v>5. They asked me how they could be more culturally sensitive.</v>
      </c>
      <c r="M1623" s="4">
        <f>IF(K599="",0,1)</f>
        <v>0</v>
      </c>
    </row>
    <row r="1624" spans="2:16" hidden="1" x14ac:dyDescent="0.3">
      <c r="B1624" s="115">
        <f t="shared" si="122"/>
        <v>0</v>
      </c>
      <c r="C1624" s="4">
        <f>K601</f>
        <v>0</v>
      </c>
      <c r="F1624" s="4" t="str">
        <f t="shared" si="123"/>
        <v>6. They did not exploit my vulnerability to their professional authority.</v>
      </c>
      <c r="M1624" s="4">
        <f>IF(K601="",0,1)</f>
        <v>0</v>
      </c>
    </row>
    <row r="1625" spans="2:16" hidden="1" x14ac:dyDescent="0.3">
      <c r="B1625" s="115">
        <f t="shared" si="122"/>
        <v>0</v>
      </c>
      <c r="C1625" s="4">
        <f>K603</f>
        <v>0</v>
      </c>
      <c r="F1625" s="4" t="str">
        <f t="shared" si="123"/>
        <v>7. I never had to give up my autonomy to fit their processes.</v>
      </c>
      <c r="M1625" s="4">
        <f>IF(K603="",0,1)</f>
        <v>0</v>
      </c>
    </row>
    <row r="1626" spans="2:16" hidden="1" x14ac:dyDescent="0.3">
      <c r="B1626" s="115">
        <f t="shared" si="122"/>
        <v>0</v>
      </c>
      <c r="C1626" s="4">
        <f>K605</f>
        <v>0</v>
      </c>
      <c r="F1626" s="4" t="str">
        <f t="shared" si="123"/>
        <v>8. Staff appeared to be culturally diverse.</v>
      </c>
      <c r="M1626" s="4">
        <f>IF(K605="",0,1)</f>
        <v>0</v>
      </c>
    </row>
    <row r="1627" spans="2:16" hidden="1" x14ac:dyDescent="0.3">
      <c r="B1627" s="115">
        <f t="shared" si="122"/>
        <v>0</v>
      </c>
      <c r="C1627" s="4">
        <f>K607</f>
        <v>0</v>
      </c>
      <c r="F1627" s="4" t="str">
        <f t="shared" si="123"/>
        <v>9. They effectively accommodated my linguistic barrier.</v>
      </c>
      <c r="M1627" s="4">
        <f>IF(K607="",0,1)</f>
        <v>0</v>
      </c>
    </row>
    <row r="1628" spans="2:16" hidden="1" x14ac:dyDescent="0.3">
      <c r="B1628" s="115">
        <f t="shared" si="122"/>
        <v>0</v>
      </c>
      <c r="C1628" s="4">
        <f>K609</f>
        <v>0</v>
      </c>
      <c r="F1628" s="4" t="str">
        <f t="shared" si="123"/>
        <v>10. I was offered billing options appropriate to my cultural values.</v>
      </c>
      <c r="M1628" s="4">
        <f>IF(K609="",0,1)</f>
        <v>0</v>
      </c>
    </row>
    <row r="1629" spans="2:16" hidden="1" x14ac:dyDescent="0.3">
      <c r="M1629" s="123">
        <f t="shared" ref="M1629" si="124">SUM(M1619:M1628)</f>
        <v>0</v>
      </c>
    </row>
    <row r="1630" spans="2:16" ht="15.5" hidden="1" x14ac:dyDescent="0.45">
      <c r="B1630" s="124">
        <f t="shared" ref="B1630:B1667" si="125">ROUND(SUM(B1619:B1628),0)</f>
        <v>0</v>
      </c>
      <c r="C1630" s="125" t="str">
        <f>IF(AND($B1630&gt;=$B$1114,$B1630&lt;$C$1114),E$1114,IF(AND($B1630&gt;=$B$1115,$B1630&lt;$C$1115),E$1115,IF(AND($B1630&gt;=$B$1116,$B1630&lt;$C$1116),E$1116,IF(AND($B1630&gt;=$B$1117,$B1630&lt;$C$1117),E$1117,IF(AND($B1630&gt;=$B$1118,$B1630&lt;=$C$1118),E$1118)))))</f>
        <v>Dangerously incompetent</v>
      </c>
      <c r="F1630" s="125" t="str">
        <f>IF(AND($B1630&gt;=$B$1114,$B1630&lt;$C$1114),H$1114,IF(AND($B1630&gt;=$B$1115,$B1630&lt;$C$1115),H$1115,IF(AND($B1630&gt;=$B$1116,$B1630&lt;$C$1116),H$1116,IF(AND($B1630&gt;=$B$1117,$B1630&lt;$C$1117),H$1117,IF(AND($B1630&gt;=$B$1118,$B1630&lt;=$C$1118),H$1118)))))</f>
        <v>dangerous incompetence</v>
      </c>
      <c r="I1630" s="125" t="str">
        <f>IF(AND($B1630&gt;=$B$1114,$B1630&lt;$C$1114),K$1114,IF(AND($B1630&gt;=$B$1115,$B1630&lt;$C$1115),K$1115,IF(AND($B1630&gt;=$B$1116,$B1630&lt;$C$1116),K$1116,IF(AND($B1630&gt;=$B$1117,$B1630&lt;$C$1117),K$1117,IF(AND($B1630&gt;=$B$1118,$B1630&lt;=$C$1118),K$1118)))))</f>
        <v>dangerous risk to the birthing person's wellbeing</v>
      </c>
      <c r="M1630" s="126" t="str">
        <f>IF(M1629=10,B1630,"")</f>
        <v/>
      </c>
      <c r="P1630" s="127" t="str">
        <f>IF(M1630="","",M1630*0.01)</f>
        <v/>
      </c>
    </row>
    <row r="1631" spans="2:16" ht="15.5" hidden="1" x14ac:dyDescent="0.45">
      <c r="L1631" s="128" t="s">
        <v>95</v>
      </c>
      <c r="M1631" s="129" t="str">
        <f>IF(K589="","",K589)</f>
        <v/>
      </c>
      <c r="P1631" s="127" t="str">
        <f>IF(M1631="","",1-(M1631/12))</f>
        <v/>
      </c>
    </row>
    <row r="1632" spans="2:16" hidden="1" x14ac:dyDescent="0.3">
      <c r="B1632" s="125" t="str">
        <f t="shared" ref="B1632" si="126">IF(M1629=10,CONCATENATE(E1632,F1632,G1632,H1632,I1632,J1632,K1632,L1632,M1632),"")</f>
        <v/>
      </c>
      <c r="D1632" s="116" t="s">
        <v>63</v>
      </c>
      <c r="E1632" s="4" t="s">
        <v>96</v>
      </c>
      <c r="F1632" s="4">
        <f t="shared" ref="F1632" si="127">B1630</f>
        <v>0</v>
      </c>
      <c r="G1632" s="4" t="s">
        <v>97</v>
      </c>
      <c r="H1632" s="4" t="str">
        <f t="shared" ref="H1632" si="128">F1630</f>
        <v>dangerous incompetence</v>
      </c>
      <c r="I1632" s="4" t="s">
        <v>98</v>
      </c>
    </row>
    <row r="1633" spans="3:14" hidden="1" x14ac:dyDescent="0.3"/>
    <row r="1634" spans="3:14" ht="14.5" hidden="1" x14ac:dyDescent="0.45">
      <c r="C1634" s="136">
        <f>E619</f>
        <v>0</v>
      </c>
      <c r="D1634" s="137"/>
      <c r="E1634" s="137"/>
      <c r="F1634" s="137"/>
      <c r="G1634" s="137"/>
      <c r="H1634" s="138"/>
    </row>
    <row r="1635" spans="3:14" hidden="1" x14ac:dyDescent="0.3"/>
    <row r="1636" spans="3:14" hidden="1" x14ac:dyDescent="0.3">
      <c r="C1636" s="125" t="str">
        <f>CONCATENATE(E1636,F1636,G1636,H1636,I1636,J1636,K1636,,L1636,M1636)</f>
        <v xml:space="preserve">We provide this helpful feedback to you, the recipient, to improve your cultural competency. </v>
      </c>
      <c r="D1636" s="116" t="s">
        <v>63</v>
      </c>
      <c r="E1636" s="4" t="s">
        <v>129</v>
      </c>
      <c r="F1636" s="4" t="str">
        <f>IF($J1617=0,"the recipient",$J1617)</f>
        <v>the recipient</v>
      </c>
      <c r="G1636" s="4" t="s">
        <v>130</v>
      </c>
      <c r="H1636" s="4"/>
    </row>
    <row r="1637" spans="3:14" hidden="1" x14ac:dyDescent="0.3">
      <c r="C1637" s="125" t="str">
        <f>CONCATENATE(E1637,F1637,G1637,H1637,I1637,J1637,K1637,,L1637,M1637)</f>
        <v xml:space="preserve">We know medical providers like you rely upon referrals. Often from those you serve. </v>
      </c>
      <c r="D1637" s="116" t="s">
        <v>63</v>
      </c>
      <c r="E1637" s="4" t="s">
        <v>132</v>
      </c>
      <c r="G1637" s="4" t="s">
        <v>133</v>
      </c>
    </row>
    <row r="1638" spans="3:14" hidden="1" x14ac:dyDescent="0.3">
      <c r="C1638" s="125" t="str">
        <f>CONCATENATE(E1638,F1638,G1638,H1638,I1638,J1638,K1638,,L1638,M1638)</f>
        <v>Select a service that best fits your needs.</v>
      </c>
      <c r="D1638" s="116" t="s">
        <v>63</v>
      </c>
      <c r="E1638" s="4" t="s">
        <v>23</v>
      </c>
    </row>
    <row r="1639" spans="3:14" hidden="1" x14ac:dyDescent="0.3">
      <c r="C1639" s="111" t="str">
        <f>$C$1164</f>
        <v>Standard Cultural Competence - begin</v>
      </c>
      <c r="E1639" s="116" t="s">
        <v>63</v>
      </c>
      <c r="F1639" s="111" t="str">
        <f>$H$1164</f>
        <v>beginning the Standard Cultural Competence program</v>
      </c>
      <c r="G1639" s="116" t="s">
        <v>63</v>
      </c>
      <c r="H1639" s="125" t="str">
        <f>CONCATENATE($I1639,$J1639,$K1639,$L1639,$M1639,$N1639,$O1639,$P1639)</f>
        <v>Now that the recipient is beginning the Standard Cultural Competence program, we expect improved outcomes. And can provide a testimonial of their responsiveness to the needs of diverse clients.</v>
      </c>
      <c r="I1639" s="4" t="s">
        <v>134</v>
      </c>
      <c r="J1639" s="116" t="str">
        <f>F1636</f>
        <v>the recipient</v>
      </c>
      <c r="K1639" s="110" t="s">
        <v>135</v>
      </c>
      <c r="L1639" s="4" t="str">
        <f>F1639</f>
        <v>beginning the Standard Cultural Competence program</v>
      </c>
      <c r="M1639" s="4" t="s">
        <v>149</v>
      </c>
      <c r="N1639" s="109" t="s">
        <v>137</v>
      </c>
    </row>
    <row r="1640" spans="3:14" hidden="1" x14ac:dyDescent="0.3">
      <c r="C1640" s="111" t="str">
        <f>$C$1165</f>
        <v>Competitive Cultural Competence - begin</v>
      </c>
      <c r="E1640" s="116" t="s">
        <v>63</v>
      </c>
      <c r="F1640" s="111" t="str">
        <f>$H$1165</f>
        <v>beginning the Competetive Cultural Competence program</v>
      </c>
      <c r="G1640" s="116" t="s">
        <v>63</v>
      </c>
      <c r="H1640" s="125" t="str">
        <f t="shared" ref="H1640:H1645" si="129">CONCATENATE($I1640,$J1640,$K1640,$L1640,$M1640,$N1640,$O1640,$P1640)</f>
        <v>Now that the recipient is beginning the Competetive Cultural Competence program, we anticipate modestly improved wellness outcomes. And can provide a testimonial of their responsiveness to the needs of diverse clients.</v>
      </c>
      <c r="I1640" s="4" t="s">
        <v>134</v>
      </c>
      <c r="J1640" s="4" t="str">
        <f>J1639</f>
        <v>the recipient</v>
      </c>
      <c r="K1640" s="110" t="str">
        <f>K$1195</f>
        <v xml:space="preserve"> is </v>
      </c>
      <c r="L1640" s="4" t="str">
        <f t="shared" ref="L1640:L1644" si="130">F1640</f>
        <v>beginning the Competetive Cultural Competence program</v>
      </c>
      <c r="M1640" s="4" t="s">
        <v>150</v>
      </c>
      <c r="N1640" s="109" t="s">
        <v>137</v>
      </c>
    </row>
    <row r="1641" spans="3:14" hidden="1" x14ac:dyDescent="0.3">
      <c r="C1641" s="111" t="str">
        <f>$C$1166</f>
        <v>Standard Cultural Competence - enrolled</v>
      </c>
      <c r="E1641" s="116" t="s">
        <v>63</v>
      </c>
      <c r="F1641" s="111" t="str">
        <f>$H$1166</f>
        <v>participating in the Standard Cultural Competence program</v>
      </c>
      <c r="G1641" s="116" t="s">
        <v>63</v>
      </c>
      <c r="H1641" s="125" t="str">
        <f t="shared" si="129"/>
        <v>Now that the recipient is participating in the Standard Cultural Competence program, we expect better outcomes. And can provide a testimonial of their responsiveness to the needs of diverse clients.</v>
      </c>
      <c r="I1641" s="4" t="s">
        <v>134</v>
      </c>
      <c r="J1641" s="4" t="str">
        <f t="shared" ref="J1641:J1644" si="131">J1640</f>
        <v>the recipient</v>
      </c>
      <c r="K1641" s="110" t="str">
        <f>K$1195</f>
        <v xml:space="preserve"> is </v>
      </c>
      <c r="L1641" s="4" t="str">
        <f t="shared" si="130"/>
        <v>participating in the Standard Cultural Competence program</v>
      </c>
      <c r="M1641" s="4" t="s">
        <v>151</v>
      </c>
      <c r="N1641" s="109" t="s">
        <v>137</v>
      </c>
    </row>
    <row r="1642" spans="3:14" hidden="1" x14ac:dyDescent="0.3">
      <c r="C1642" s="111" t="str">
        <f>$C$1167</f>
        <v>Competitive Cultural Competence - enrolled</v>
      </c>
      <c r="E1642" s="116" t="s">
        <v>63</v>
      </c>
      <c r="F1642" s="111" t="str">
        <f>$H$1167</f>
        <v>participating in the Competetive Cultural Competence program</v>
      </c>
      <c r="G1642" s="116" t="s">
        <v>63</v>
      </c>
      <c r="H1642" s="125" t="str">
        <f t="shared" si="129"/>
        <v>Now that the recipient is participating in the Competetive Cultural Competence program, we anticipate significantly improved wellness outcomes. And can provide a testimonial of their responsiveness to the needs of diverse clients.</v>
      </c>
      <c r="I1642" s="4" t="s">
        <v>134</v>
      </c>
      <c r="J1642" s="4" t="str">
        <f t="shared" si="131"/>
        <v>the recipient</v>
      </c>
      <c r="K1642" s="110" t="str">
        <f>K$1195</f>
        <v xml:space="preserve"> is </v>
      </c>
      <c r="L1642" s="4" t="str">
        <f t="shared" si="130"/>
        <v>participating in the Competetive Cultural Competence program</v>
      </c>
      <c r="M1642" s="4" t="s">
        <v>152</v>
      </c>
      <c r="N1642" s="109" t="s">
        <v>137</v>
      </c>
    </row>
    <row r="1643" spans="3:14" hidden="1" x14ac:dyDescent="0.3">
      <c r="C1643" s="111" t="str">
        <f>$C$1168</f>
        <v>Standard Cultural Competence - completed</v>
      </c>
      <c r="E1643" s="116" t="s">
        <v>63</v>
      </c>
      <c r="F1643" s="111" t="str">
        <f>$H$1168</f>
        <v>completing the Standard Cultural Competence program</v>
      </c>
      <c r="G1643" s="116" t="s">
        <v>63</v>
      </c>
      <c r="H1643" s="125" t="str">
        <f t="shared" si="129"/>
        <v>Now that the recipient is completing the Standard Cultural Competence program, we expect stellar outcomes. And will soon provide a testimonial of their responsiveness to the needs of diverse clients.</v>
      </c>
      <c r="I1643" s="4" t="s">
        <v>134</v>
      </c>
      <c r="J1643" s="4" t="str">
        <f t="shared" si="131"/>
        <v>the recipient</v>
      </c>
      <c r="K1643" s="110" t="str">
        <f>K$1195</f>
        <v xml:space="preserve"> is </v>
      </c>
      <c r="L1643" s="4" t="str">
        <f t="shared" si="130"/>
        <v>completing the Standard Cultural Competence program</v>
      </c>
      <c r="M1643" s="4" t="s">
        <v>153</v>
      </c>
      <c r="N1643" s="109" t="s">
        <v>142</v>
      </c>
    </row>
    <row r="1644" spans="3:14" hidden="1" x14ac:dyDescent="0.3">
      <c r="C1644" s="111" t="str">
        <f>$C$1169</f>
        <v>Competitive Cultural Competence - completed</v>
      </c>
      <c r="E1644" s="116" t="s">
        <v>63</v>
      </c>
      <c r="F1644" s="111" t="str">
        <f>$H$1169</f>
        <v>completing the Competetive Cultural Competence program</v>
      </c>
      <c r="G1644" s="116" t="s">
        <v>63</v>
      </c>
      <c r="H1644" s="125" t="str">
        <f t="shared" si="129"/>
        <v>Now that the recipient is completing the Competetive Cultural Competence program, we anticipate greatly improved wellness outcomes. And will soon provide a testimonial of their responsiveness to the needs of diverse clients.</v>
      </c>
      <c r="I1644" s="4" t="s">
        <v>134</v>
      </c>
      <c r="J1644" s="4" t="str">
        <f t="shared" si="131"/>
        <v>the recipient</v>
      </c>
      <c r="K1644" s="110" t="str">
        <f>K$1195</f>
        <v xml:space="preserve"> is </v>
      </c>
      <c r="L1644" s="4" t="str">
        <f t="shared" si="130"/>
        <v>completing the Competetive Cultural Competence program</v>
      </c>
      <c r="M1644" s="4" t="s">
        <v>154</v>
      </c>
      <c r="N1644" s="109" t="s">
        <v>142</v>
      </c>
    </row>
    <row r="1645" spans="3:14" hidden="1" x14ac:dyDescent="0.3">
      <c r="G1645" s="116" t="s">
        <v>63</v>
      </c>
      <c r="H1645" s="125" t="str">
        <f t="shared" si="129"/>
        <v>Select one of these two services, Standard or Competitive Competence, to best improve your efficacy serving diverse patients. We can then offer a testimonial of your improved responsiveness to diverse clients.</v>
      </c>
      <c r="K1645" s="110" t="s">
        <v>144</v>
      </c>
      <c r="L1645" s="110" t="s">
        <v>145</v>
      </c>
      <c r="M1645" s="110" t="s">
        <v>155</v>
      </c>
      <c r="N1645" s="109" t="s">
        <v>147</v>
      </c>
    </row>
    <row r="1646" spans="3:14" hidden="1" x14ac:dyDescent="0.3">
      <c r="C1646" s="125" t="str">
        <f>IF($C1634=$C1639,H1639,IF($C1634=$C1640,H1640,IF($C1634=C1641,H1641,IF($C1634=C1642,H1642,IF($C1634=C1643,H1643,IF($C1634=C1644,H1644,IF($C1634=0,H1645)))))))</f>
        <v>Select one of these two services, Standard or Competitive Competence, to best improve your efficacy serving diverse patients. We can then offer a testimonial of your improved responsiveness to diverse clients.</v>
      </c>
      <c r="E1646" s="116" t="s">
        <v>63</v>
      </c>
      <c r="F1646" s="125" t="str">
        <f>IF($C1634=$C1639,F1639,IF($C1634=$C1640,F1640,IF($C1634=C1641,F1641,IF($C1634=C1642,F1642,IF($C1634=C1643,F1643,IF($C1634=C1644,F1644,IF($C1634=0,"")))))))</f>
        <v/>
      </c>
      <c r="G1646" s="116" t="s">
        <v>63</v>
      </c>
    </row>
    <row r="1647" spans="3:14" hidden="1" x14ac:dyDescent="0.3"/>
    <row r="1648" spans="3:14" hidden="1" x14ac:dyDescent="0.3">
      <c r="C1648" s="4" t="s">
        <v>148</v>
      </c>
    </row>
    <row r="1649" spans="2:13" hidden="1" x14ac:dyDescent="0.3"/>
    <row r="1650" spans="2:13" hidden="1" x14ac:dyDescent="0.3"/>
    <row r="1651" spans="2:13" hidden="1" x14ac:dyDescent="0.3"/>
    <row r="1652" spans="2:13" ht="16" hidden="1" x14ac:dyDescent="0.4">
      <c r="B1652" s="117" t="str">
        <f>IF(OR(F625="",J625=""),B625,CONCATENATE(B625,": ",F625,", ",J625))</f>
        <v>15th visit</v>
      </c>
      <c r="C1652" s="118"/>
      <c r="D1652" s="118"/>
      <c r="E1652" s="118"/>
      <c r="F1652" s="119"/>
      <c r="G1652" s="118"/>
      <c r="H1652" s="120"/>
      <c r="I1652" s="118"/>
      <c r="J1652" s="118"/>
      <c r="K1652" s="118"/>
      <c r="L1652" s="118"/>
      <c r="M1652" s="140">
        <f>IF(J625=I$1103,L$1103,IF(J625=I$1104,L$1104,IF(J625=I$1105,L$1105,IF(J625=I$1106,L$1106,IF(J625=I$1107,L$1107,IF(J625=I$1108,L$1108,IF(J625=I$1109,L$1109,IF(J625="",0))))))))</f>
        <v>0</v>
      </c>
    </row>
    <row r="1653" spans="2:13" hidden="1" x14ac:dyDescent="0.3">
      <c r="F1653" s="114"/>
    </row>
    <row r="1654" spans="2:13" hidden="1" x14ac:dyDescent="0.3">
      <c r="F1654" s="122">
        <f>F629</f>
        <v>0</v>
      </c>
      <c r="J1654" s="122">
        <f>F630</f>
        <v>0</v>
      </c>
    </row>
    <row r="1655" spans="2:13" hidden="1" x14ac:dyDescent="0.3"/>
    <row r="1656" spans="2:13" hidden="1" x14ac:dyDescent="0.3">
      <c r="B1656" s="115">
        <f>IF(C1656=F$1107,E$1107,IF(C1656=F$1108,E$1108,IF(C1656=F$1109,E$1109,IF(C1656=F$1110,E$1110,IF(C1656=F$1111,E$1111,IF(C1656=0,0))))))</f>
        <v>0</v>
      </c>
      <c r="C1656" s="4">
        <f>K632</f>
        <v>0</v>
      </c>
      <c r="F1656" s="4" t="str">
        <f>F1619</f>
        <v>1. I felt fully seen and heard.</v>
      </c>
      <c r="M1656" s="4">
        <f>IF(K632="",0,1)</f>
        <v>0</v>
      </c>
    </row>
    <row r="1657" spans="2:13" hidden="1" x14ac:dyDescent="0.3">
      <c r="B1657" s="115">
        <f t="shared" ref="B1657:B1665" si="132">IF(C1657=F$1107,E$1107,IF(C1657=F$1108,E$1108,IF(C1657=F$1109,E$1109,IF(C1657=F$1110,E$1110,IF(C1657=F$1111,E$1111,IF(C1657=0,0))))))</f>
        <v>0</v>
      </c>
      <c r="C1657" s="4">
        <f>K634</f>
        <v>0</v>
      </c>
      <c r="F1657" s="4" t="str">
        <f t="shared" ref="F1657:F1665" si="133">F1620</f>
        <v>2. They faithfully responded to all of my expressions of pain or discomfort.</v>
      </c>
      <c r="M1657" s="4">
        <f>IF(K634="",0,1)</f>
        <v>0</v>
      </c>
    </row>
    <row r="1658" spans="2:13" hidden="1" x14ac:dyDescent="0.3">
      <c r="B1658" s="115">
        <f t="shared" si="132"/>
        <v>0</v>
      </c>
      <c r="C1658" s="4">
        <f>K636</f>
        <v>0</v>
      </c>
      <c r="F1658" s="4" t="str">
        <f t="shared" si="133"/>
        <v>3. They put my personal wellbeing ahead of their institutional processes.</v>
      </c>
      <c r="M1658" s="4">
        <f>IF(K636="",0,1)</f>
        <v>0</v>
      </c>
    </row>
    <row r="1659" spans="2:13" hidden="1" x14ac:dyDescent="0.3">
      <c r="B1659" s="115">
        <f t="shared" si="132"/>
        <v>0</v>
      </c>
      <c r="C1659" s="4">
        <f>K638</f>
        <v>0</v>
      </c>
      <c r="F1659" s="4" t="str">
        <f t="shared" si="133"/>
        <v>4. Their actions and expressions were devoid of any microaggressions.</v>
      </c>
      <c r="M1659" s="4">
        <f>IF(K638="",0,1)</f>
        <v>0</v>
      </c>
    </row>
    <row r="1660" spans="2:13" hidden="1" x14ac:dyDescent="0.3">
      <c r="B1660" s="115">
        <f t="shared" si="132"/>
        <v>0</v>
      </c>
      <c r="C1660" s="4">
        <f>K640</f>
        <v>0</v>
      </c>
      <c r="F1660" s="4" t="str">
        <f t="shared" si="133"/>
        <v>5. They asked me how they could be more culturally sensitive.</v>
      </c>
      <c r="M1660" s="4">
        <f>IF(K640="",0,1)</f>
        <v>0</v>
      </c>
    </row>
    <row r="1661" spans="2:13" hidden="1" x14ac:dyDescent="0.3">
      <c r="B1661" s="115">
        <f t="shared" si="132"/>
        <v>0</v>
      </c>
      <c r="C1661" s="4">
        <f>K642</f>
        <v>0</v>
      </c>
      <c r="F1661" s="4" t="str">
        <f t="shared" si="133"/>
        <v>6. They did not exploit my vulnerability to their professional authority.</v>
      </c>
      <c r="M1661" s="4">
        <f>IF(K642="",0,1)</f>
        <v>0</v>
      </c>
    </row>
    <row r="1662" spans="2:13" hidden="1" x14ac:dyDescent="0.3">
      <c r="B1662" s="115">
        <f t="shared" si="132"/>
        <v>0</v>
      </c>
      <c r="C1662" s="4">
        <f>K644</f>
        <v>0</v>
      </c>
      <c r="F1662" s="4" t="str">
        <f t="shared" si="133"/>
        <v>7. I never had to give up my autonomy to fit their processes.</v>
      </c>
      <c r="M1662" s="4">
        <f>IF(K644="",0,1)</f>
        <v>0</v>
      </c>
    </row>
    <row r="1663" spans="2:13" hidden="1" x14ac:dyDescent="0.3">
      <c r="B1663" s="115">
        <f t="shared" si="132"/>
        <v>0</v>
      </c>
      <c r="C1663" s="4">
        <f>K646</f>
        <v>0</v>
      </c>
      <c r="F1663" s="4" t="str">
        <f t="shared" si="133"/>
        <v>8. Staff appeared to be culturally diverse.</v>
      </c>
      <c r="M1663" s="4">
        <f>IF(K646="",0,1)</f>
        <v>0</v>
      </c>
    </row>
    <row r="1664" spans="2:13" hidden="1" x14ac:dyDescent="0.3">
      <c r="B1664" s="115">
        <f t="shared" si="132"/>
        <v>0</v>
      </c>
      <c r="C1664" s="4">
        <f>K648</f>
        <v>0</v>
      </c>
      <c r="F1664" s="4" t="str">
        <f t="shared" si="133"/>
        <v>9. They effectively accommodated my linguistic barrier.</v>
      </c>
      <c r="M1664" s="4">
        <f>IF(K648="",0,1)</f>
        <v>0</v>
      </c>
    </row>
    <row r="1665" spans="2:16" hidden="1" x14ac:dyDescent="0.3">
      <c r="B1665" s="115">
        <f t="shared" si="132"/>
        <v>0</v>
      </c>
      <c r="C1665" s="4">
        <f>K650</f>
        <v>0</v>
      </c>
      <c r="F1665" s="4" t="str">
        <f t="shared" si="133"/>
        <v>10. I was offered billing options appropriate to my cultural values.</v>
      </c>
      <c r="M1665" s="4">
        <f>IF(K650="",0,1)</f>
        <v>0</v>
      </c>
    </row>
    <row r="1666" spans="2:16" hidden="1" x14ac:dyDescent="0.3">
      <c r="M1666" s="123">
        <f t="shared" ref="M1666" si="134">SUM(M1656:M1665)</f>
        <v>0</v>
      </c>
    </row>
    <row r="1667" spans="2:16" ht="15.5" hidden="1" x14ac:dyDescent="0.45">
      <c r="B1667" s="124">
        <f t="shared" si="125"/>
        <v>0</v>
      </c>
      <c r="C1667" s="125" t="str">
        <f>IF(AND($B1667&gt;=$B$1114,$B1667&lt;$C$1114),E$1114,IF(AND($B1667&gt;=$B$1115,$B1667&lt;$C$1115),E$1115,IF(AND($B1667&gt;=$B$1116,$B1667&lt;$C$1116),E$1116,IF(AND($B1667&gt;=$B$1117,$B1667&lt;$C$1117),E$1117,IF(AND($B1667&gt;=$B$1118,$B1667&lt;=$C$1118),E$1118)))))</f>
        <v>Dangerously incompetent</v>
      </c>
      <c r="F1667" s="125" t="str">
        <f>IF(AND($B1667&gt;=$B$1114,$B1667&lt;$C$1114),H$1114,IF(AND($B1667&gt;=$B$1115,$B1667&lt;$C$1115),H$1115,IF(AND($B1667&gt;=$B$1116,$B1667&lt;$C$1116),H$1116,IF(AND($B1667&gt;=$B$1117,$B1667&lt;$C$1117),H$1117,IF(AND($B1667&gt;=$B$1118,$B1667&lt;=$C$1118),H$1118)))))</f>
        <v>dangerous incompetence</v>
      </c>
      <c r="I1667" s="125" t="str">
        <f>IF(AND($B1667&gt;=$B$1114,$B1667&lt;$C$1114),K$1114,IF(AND($B1667&gt;=$B$1115,$B1667&lt;$C$1115),K$1115,IF(AND($B1667&gt;=$B$1116,$B1667&lt;$C$1116),K$1116,IF(AND($B1667&gt;=$B$1117,$B1667&lt;$C$1117),K$1117,IF(AND($B1667&gt;=$B$1118,$B1667&lt;=$C$1118),K$1118)))))</f>
        <v>dangerous risk to the birthing person's wellbeing</v>
      </c>
      <c r="M1667" s="126" t="str">
        <f>IF(M1666=10,B1667,"")</f>
        <v/>
      </c>
      <c r="P1667" s="127" t="str">
        <f>IF(M1667="","",M1667*0.01)</f>
        <v/>
      </c>
    </row>
    <row r="1668" spans="2:16" ht="15.5" hidden="1" x14ac:dyDescent="0.45">
      <c r="L1668" s="128" t="s">
        <v>95</v>
      </c>
      <c r="M1668" s="129" t="str">
        <f>IF(K630="","",K630)</f>
        <v/>
      </c>
      <c r="P1668" s="127" t="str">
        <f>IF(M1668="","",1-(M1668/12))</f>
        <v/>
      </c>
    </row>
    <row r="1669" spans="2:16" hidden="1" x14ac:dyDescent="0.3">
      <c r="B1669" s="125" t="str">
        <f t="shared" ref="B1669" si="135">IF(M1666=10,CONCATENATE(E1669,F1669,G1669,H1669,I1669,J1669,K1669,L1669,M1669),"")</f>
        <v/>
      </c>
      <c r="D1669" s="116" t="s">
        <v>63</v>
      </c>
      <c r="E1669" s="4" t="s">
        <v>96</v>
      </c>
      <c r="F1669" s="4">
        <f t="shared" ref="F1669" si="136">B1667</f>
        <v>0</v>
      </c>
      <c r="G1669" s="4" t="s">
        <v>97</v>
      </c>
      <c r="H1669" s="4" t="str">
        <f t="shared" ref="H1669" si="137">F1667</f>
        <v>dangerous incompetence</v>
      </c>
      <c r="I1669" s="4" t="s">
        <v>98</v>
      </c>
    </row>
    <row r="1670" spans="2:16" hidden="1" x14ac:dyDescent="0.3"/>
    <row r="1671" spans="2:16" ht="14.5" hidden="1" x14ac:dyDescent="0.45">
      <c r="C1671" s="136">
        <f>E660</f>
        <v>0</v>
      </c>
      <c r="D1671" s="137"/>
      <c r="E1671" s="137"/>
      <c r="F1671" s="137"/>
      <c r="G1671" s="137"/>
      <c r="H1671" s="138"/>
    </row>
    <row r="1672" spans="2:16" hidden="1" x14ac:dyDescent="0.3"/>
    <row r="1673" spans="2:16" hidden="1" x14ac:dyDescent="0.3">
      <c r="C1673" s="125" t="str">
        <f>CONCATENATE(E1673,F1673,G1673,H1673,I1673,J1673,K1673,,L1673,M1673)</f>
        <v xml:space="preserve">We provide this helpful feedback to you, the recipient, to improve your cultural competency. </v>
      </c>
      <c r="D1673" s="116" t="s">
        <v>63</v>
      </c>
      <c r="E1673" s="4" t="s">
        <v>129</v>
      </c>
      <c r="F1673" s="4" t="str">
        <f>IF($J1654=0,"the recipient",$J1654)</f>
        <v>the recipient</v>
      </c>
      <c r="G1673" s="4" t="s">
        <v>130</v>
      </c>
      <c r="H1673" s="4"/>
    </row>
    <row r="1674" spans="2:16" hidden="1" x14ac:dyDescent="0.3">
      <c r="C1674" s="125" t="str">
        <f>CONCATENATE(E1674,F1674,G1674,H1674,I1674,J1674,K1674,,L1674,M1674)</f>
        <v xml:space="preserve">We know medical providers like you rely upon referrals. Often from those you serve. </v>
      </c>
      <c r="D1674" s="116" t="s">
        <v>63</v>
      </c>
      <c r="E1674" s="4" t="s">
        <v>132</v>
      </c>
      <c r="G1674" s="4" t="s">
        <v>133</v>
      </c>
    </row>
    <row r="1675" spans="2:16" hidden="1" x14ac:dyDescent="0.3">
      <c r="C1675" s="125" t="str">
        <f>CONCATENATE(E1675,F1675,G1675,H1675,I1675,J1675,K1675,,L1675,M1675)</f>
        <v>Select a service that best fits your needs.</v>
      </c>
      <c r="D1675" s="116" t="s">
        <v>63</v>
      </c>
      <c r="E1675" s="4" t="s">
        <v>23</v>
      </c>
    </row>
    <row r="1676" spans="2:16" hidden="1" x14ac:dyDescent="0.3">
      <c r="C1676" s="111" t="str">
        <f>$C$1164</f>
        <v>Standard Cultural Competence - begin</v>
      </c>
      <c r="E1676" s="116" t="s">
        <v>63</v>
      </c>
      <c r="F1676" s="111" t="str">
        <f>$H$1164</f>
        <v>beginning the Standard Cultural Competence program</v>
      </c>
      <c r="G1676" s="116" t="s">
        <v>63</v>
      </c>
      <c r="H1676" s="125" t="str">
        <f>CONCATENATE($I1676,$J1676,$K1676,$L1676,$M1676,$N1676,$O1676,$P1676)</f>
        <v>Now that the recipient is beginning the Standard Cultural Competence program, we expect improved outcomes. And can provide a testimonial of their responsiveness to the needs of diverse clients.</v>
      </c>
      <c r="I1676" s="4" t="s">
        <v>134</v>
      </c>
      <c r="J1676" s="116" t="str">
        <f>F1673</f>
        <v>the recipient</v>
      </c>
      <c r="K1676" s="110" t="s">
        <v>135</v>
      </c>
      <c r="L1676" s="4" t="str">
        <f>F1676</f>
        <v>beginning the Standard Cultural Competence program</v>
      </c>
      <c r="M1676" s="4" t="s">
        <v>149</v>
      </c>
      <c r="N1676" s="109" t="s">
        <v>137</v>
      </c>
    </row>
    <row r="1677" spans="2:16" hidden="1" x14ac:dyDescent="0.3">
      <c r="C1677" s="111" t="str">
        <f>$C$1165</f>
        <v>Competitive Cultural Competence - begin</v>
      </c>
      <c r="E1677" s="116" t="s">
        <v>63</v>
      </c>
      <c r="F1677" s="111" t="str">
        <f>$H$1165</f>
        <v>beginning the Competetive Cultural Competence program</v>
      </c>
      <c r="G1677" s="116" t="s">
        <v>63</v>
      </c>
      <c r="H1677" s="125" t="str">
        <f t="shared" ref="H1677:H1682" si="138">CONCATENATE($I1677,$J1677,$K1677,$L1677,$M1677,$N1677,$O1677,$P1677)</f>
        <v>Now that the recipient is beginning the Competetive Cultural Competence program, we anticipate modestly improved wellness outcomes. And can provide a testimonial of their responsiveness to the needs of diverse clients.</v>
      </c>
      <c r="I1677" s="4" t="s">
        <v>134</v>
      </c>
      <c r="J1677" s="4" t="str">
        <f>J1676</f>
        <v>the recipient</v>
      </c>
      <c r="K1677" s="110" t="str">
        <f>K$1195</f>
        <v xml:space="preserve"> is </v>
      </c>
      <c r="L1677" s="4" t="str">
        <f t="shared" ref="L1677:L1681" si="139">F1677</f>
        <v>beginning the Competetive Cultural Competence program</v>
      </c>
      <c r="M1677" s="4" t="s">
        <v>150</v>
      </c>
      <c r="N1677" s="109" t="s">
        <v>137</v>
      </c>
    </row>
    <row r="1678" spans="2:16" hidden="1" x14ac:dyDescent="0.3">
      <c r="C1678" s="111" t="str">
        <f>$C$1166</f>
        <v>Standard Cultural Competence - enrolled</v>
      </c>
      <c r="E1678" s="116" t="s">
        <v>63</v>
      </c>
      <c r="F1678" s="111" t="str">
        <f>$H$1166</f>
        <v>participating in the Standard Cultural Competence program</v>
      </c>
      <c r="G1678" s="116" t="s">
        <v>63</v>
      </c>
      <c r="H1678" s="125" t="str">
        <f t="shared" si="138"/>
        <v>Now that the recipient is participating in the Standard Cultural Competence program, we expect better outcomes. And can provide a testimonial of their responsiveness to the needs of diverse clients.</v>
      </c>
      <c r="I1678" s="4" t="s">
        <v>134</v>
      </c>
      <c r="J1678" s="4" t="str">
        <f t="shared" ref="J1678:J1681" si="140">J1677</f>
        <v>the recipient</v>
      </c>
      <c r="K1678" s="110" t="str">
        <f>K$1195</f>
        <v xml:space="preserve"> is </v>
      </c>
      <c r="L1678" s="4" t="str">
        <f t="shared" si="139"/>
        <v>participating in the Standard Cultural Competence program</v>
      </c>
      <c r="M1678" s="4" t="s">
        <v>151</v>
      </c>
      <c r="N1678" s="109" t="s">
        <v>137</v>
      </c>
    </row>
    <row r="1679" spans="2:16" hidden="1" x14ac:dyDescent="0.3">
      <c r="C1679" s="111" t="str">
        <f>$C$1167</f>
        <v>Competitive Cultural Competence - enrolled</v>
      </c>
      <c r="E1679" s="116" t="s">
        <v>63</v>
      </c>
      <c r="F1679" s="111" t="str">
        <f>$H$1167</f>
        <v>participating in the Competetive Cultural Competence program</v>
      </c>
      <c r="G1679" s="116" t="s">
        <v>63</v>
      </c>
      <c r="H1679" s="125" t="str">
        <f t="shared" si="138"/>
        <v>Now that the recipient is participating in the Competetive Cultural Competence program, we anticipate significantly improved wellness outcomes. And can provide a testimonial of their responsiveness to the needs of diverse clients.</v>
      </c>
      <c r="I1679" s="4" t="s">
        <v>134</v>
      </c>
      <c r="J1679" s="4" t="str">
        <f t="shared" si="140"/>
        <v>the recipient</v>
      </c>
      <c r="K1679" s="110" t="str">
        <f>K$1195</f>
        <v xml:space="preserve"> is </v>
      </c>
      <c r="L1679" s="4" t="str">
        <f t="shared" si="139"/>
        <v>participating in the Competetive Cultural Competence program</v>
      </c>
      <c r="M1679" s="4" t="s">
        <v>152</v>
      </c>
      <c r="N1679" s="109" t="s">
        <v>137</v>
      </c>
    </row>
    <row r="1680" spans="2:16" hidden="1" x14ac:dyDescent="0.3">
      <c r="C1680" s="111" t="str">
        <f>$C$1168</f>
        <v>Standard Cultural Competence - completed</v>
      </c>
      <c r="E1680" s="116" t="s">
        <v>63</v>
      </c>
      <c r="F1680" s="111" t="str">
        <f>$H$1168</f>
        <v>completing the Standard Cultural Competence program</v>
      </c>
      <c r="G1680" s="116" t="s">
        <v>63</v>
      </c>
      <c r="H1680" s="125" t="str">
        <f t="shared" si="138"/>
        <v>Now that the recipient is completing the Standard Cultural Competence program, we expect stellar outcomes. And will soon provide a testimonial of their responsiveness to the needs of diverse clients.</v>
      </c>
      <c r="I1680" s="4" t="s">
        <v>134</v>
      </c>
      <c r="J1680" s="4" t="str">
        <f t="shared" si="140"/>
        <v>the recipient</v>
      </c>
      <c r="K1680" s="110" t="str">
        <f>K$1195</f>
        <v xml:space="preserve"> is </v>
      </c>
      <c r="L1680" s="4" t="str">
        <f t="shared" si="139"/>
        <v>completing the Standard Cultural Competence program</v>
      </c>
      <c r="M1680" s="4" t="s">
        <v>153</v>
      </c>
      <c r="N1680" s="109" t="s">
        <v>142</v>
      </c>
    </row>
    <row r="1681" spans="2:14" hidden="1" x14ac:dyDescent="0.3">
      <c r="C1681" s="111" t="str">
        <f>$C$1169</f>
        <v>Competitive Cultural Competence - completed</v>
      </c>
      <c r="E1681" s="116" t="s">
        <v>63</v>
      </c>
      <c r="F1681" s="111" t="str">
        <f>$H$1169</f>
        <v>completing the Competetive Cultural Competence program</v>
      </c>
      <c r="G1681" s="116" t="s">
        <v>63</v>
      </c>
      <c r="H1681" s="125" t="str">
        <f t="shared" si="138"/>
        <v>Now that the recipient is completing the Competetive Cultural Competence program, we anticipate greatly improved wellness outcomes. And will soon provide a testimonial of their responsiveness to the needs of diverse clients.</v>
      </c>
      <c r="I1681" s="4" t="s">
        <v>134</v>
      </c>
      <c r="J1681" s="4" t="str">
        <f t="shared" si="140"/>
        <v>the recipient</v>
      </c>
      <c r="K1681" s="110" t="str">
        <f>K$1195</f>
        <v xml:space="preserve"> is </v>
      </c>
      <c r="L1681" s="4" t="str">
        <f t="shared" si="139"/>
        <v>completing the Competetive Cultural Competence program</v>
      </c>
      <c r="M1681" s="4" t="s">
        <v>154</v>
      </c>
      <c r="N1681" s="109" t="s">
        <v>142</v>
      </c>
    </row>
    <row r="1682" spans="2:14" hidden="1" x14ac:dyDescent="0.3">
      <c r="G1682" s="116" t="s">
        <v>63</v>
      </c>
      <c r="H1682" s="125" t="str">
        <f t="shared" si="138"/>
        <v>Select one of these two services, Standard or Competitive Competence, to best improve your efficacy serving diverse patients. We can then offer a testimonial of your improved responsiveness to diverse clients.</v>
      </c>
      <c r="K1682" s="110" t="s">
        <v>144</v>
      </c>
      <c r="L1682" s="110" t="s">
        <v>145</v>
      </c>
      <c r="M1682" s="110" t="s">
        <v>155</v>
      </c>
      <c r="N1682" s="109" t="s">
        <v>147</v>
      </c>
    </row>
    <row r="1683" spans="2:14" hidden="1" x14ac:dyDescent="0.3">
      <c r="C1683" s="125" t="str">
        <f>IF($C1671=$C1676,H1676,IF($C1671=$C1677,H1677,IF($C1671=C1678,H1678,IF($C1671=C1679,H1679,IF($C1671=C1680,H1680,IF($C1671=C1681,H1681,IF($C1671=0,H1682)))))))</f>
        <v>Select one of these two services, Standard or Competitive Competence, to best improve your efficacy serving diverse patients. We can then offer a testimonial of your improved responsiveness to diverse clients.</v>
      </c>
      <c r="E1683" s="116" t="s">
        <v>63</v>
      </c>
      <c r="F1683" s="125" t="str">
        <f>IF($C1671=$C1676,F1676,IF($C1671=$C1677,F1677,IF($C1671=C1678,F1678,IF($C1671=C1679,F1679,IF($C1671=C1680,F1680,IF($C1671=C1681,F1681,IF($C1671=0,"")))))))</f>
        <v/>
      </c>
      <c r="G1683" s="116" t="s">
        <v>63</v>
      </c>
    </row>
    <row r="1684" spans="2:14" hidden="1" x14ac:dyDescent="0.3"/>
    <row r="1685" spans="2:14" hidden="1" x14ac:dyDescent="0.3">
      <c r="C1685" s="4" t="s">
        <v>148</v>
      </c>
    </row>
    <row r="1686" spans="2:14" hidden="1" x14ac:dyDescent="0.3"/>
    <row r="1687" spans="2:14" hidden="1" x14ac:dyDescent="0.3"/>
    <row r="1688" spans="2:14" hidden="1" x14ac:dyDescent="0.3"/>
    <row r="1689" spans="2:14" ht="16" hidden="1" x14ac:dyDescent="0.4">
      <c r="B1689" s="117" t="str">
        <f>IF(OR(F666="",J666=""),B666,CONCATENATE(B666,": ",F666,", ",J666))</f>
        <v>16th visit</v>
      </c>
      <c r="C1689" s="118"/>
      <c r="D1689" s="118"/>
      <c r="E1689" s="118"/>
      <c r="F1689" s="119"/>
      <c r="G1689" s="118"/>
      <c r="H1689" s="120"/>
      <c r="I1689" s="118"/>
      <c r="J1689" s="118"/>
      <c r="K1689" s="118"/>
      <c r="L1689" s="118"/>
      <c r="M1689" s="140">
        <f>IF(J666=I$1103,L$1103,IF(J666=I$1104,L$1104,IF(J666=I$1105,L$1105,IF(J666=I$1106,L$1106,IF(J666=I$1107,L$1107,IF(J666=I$1108,L$1108,IF(J666=I$1109,L$1109,IF(J666="",0))))))))</f>
        <v>0</v>
      </c>
    </row>
    <row r="1690" spans="2:14" hidden="1" x14ac:dyDescent="0.3">
      <c r="F1690" s="114"/>
    </row>
    <row r="1691" spans="2:14" hidden="1" x14ac:dyDescent="0.3">
      <c r="F1691" s="122">
        <f>F670</f>
        <v>0</v>
      </c>
      <c r="J1691" s="122">
        <f>F671</f>
        <v>0</v>
      </c>
    </row>
    <row r="1692" spans="2:14" hidden="1" x14ac:dyDescent="0.3"/>
    <row r="1693" spans="2:14" hidden="1" x14ac:dyDescent="0.3">
      <c r="B1693" s="115">
        <f>IF(C1693=F$1107,E$1107,IF(C1693=F$1108,E$1108,IF(C1693=F$1109,E$1109,IF(C1693=F$1110,E$1110,IF(C1693=F$1111,E$1111,IF(C1693=0,0))))))</f>
        <v>0</v>
      </c>
      <c r="C1693" s="4">
        <f>K673</f>
        <v>0</v>
      </c>
      <c r="F1693" s="4" t="str">
        <f>F1656</f>
        <v>1. I felt fully seen and heard.</v>
      </c>
      <c r="M1693" s="4">
        <f>IF(K673="",0,1)</f>
        <v>0</v>
      </c>
    </row>
    <row r="1694" spans="2:14" hidden="1" x14ac:dyDescent="0.3">
      <c r="B1694" s="115">
        <f t="shared" ref="B1694:B1702" si="141">IF(C1694=F$1107,E$1107,IF(C1694=F$1108,E$1108,IF(C1694=F$1109,E$1109,IF(C1694=F$1110,E$1110,IF(C1694=F$1111,E$1111,IF(C1694=0,0))))))</f>
        <v>0</v>
      </c>
      <c r="C1694" s="4">
        <f>K675</f>
        <v>0</v>
      </c>
      <c r="F1694" s="4" t="str">
        <f t="shared" ref="F1694:F1702" si="142">F1657</f>
        <v>2. They faithfully responded to all of my expressions of pain or discomfort.</v>
      </c>
      <c r="M1694" s="4">
        <f>IF(K675="",0,1)</f>
        <v>0</v>
      </c>
    </row>
    <row r="1695" spans="2:14" hidden="1" x14ac:dyDescent="0.3">
      <c r="B1695" s="115">
        <f t="shared" si="141"/>
        <v>0</v>
      </c>
      <c r="C1695" s="4">
        <f>K677</f>
        <v>0</v>
      </c>
      <c r="F1695" s="4" t="str">
        <f t="shared" si="142"/>
        <v>3. They put my personal wellbeing ahead of their institutional processes.</v>
      </c>
      <c r="M1695" s="4">
        <f>IF(K677="",0,1)</f>
        <v>0</v>
      </c>
    </row>
    <row r="1696" spans="2:14" hidden="1" x14ac:dyDescent="0.3">
      <c r="B1696" s="115">
        <f t="shared" si="141"/>
        <v>0</v>
      </c>
      <c r="C1696" s="4">
        <f>K679</f>
        <v>0</v>
      </c>
      <c r="F1696" s="4" t="str">
        <f t="shared" si="142"/>
        <v>4. Their actions and expressions were devoid of any microaggressions.</v>
      </c>
      <c r="M1696" s="4">
        <f>IF(K679="",0,1)</f>
        <v>0</v>
      </c>
    </row>
    <row r="1697" spans="2:16" hidden="1" x14ac:dyDescent="0.3">
      <c r="B1697" s="115">
        <f t="shared" si="141"/>
        <v>0</v>
      </c>
      <c r="C1697" s="4">
        <f>K681</f>
        <v>0</v>
      </c>
      <c r="F1697" s="4" t="str">
        <f t="shared" si="142"/>
        <v>5. They asked me how they could be more culturally sensitive.</v>
      </c>
      <c r="M1697" s="4">
        <f>IF(K681="",0,1)</f>
        <v>0</v>
      </c>
    </row>
    <row r="1698" spans="2:16" hidden="1" x14ac:dyDescent="0.3">
      <c r="B1698" s="115">
        <f t="shared" si="141"/>
        <v>0</v>
      </c>
      <c r="C1698" s="4">
        <f>K683</f>
        <v>0</v>
      </c>
      <c r="F1698" s="4" t="str">
        <f t="shared" si="142"/>
        <v>6. They did not exploit my vulnerability to their professional authority.</v>
      </c>
      <c r="M1698" s="4">
        <f>IF(K683="",0,1)</f>
        <v>0</v>
      </c>
    </row>
    <row r="1699" spans="2:16" hidden="1" x14ac:dyDescent="0.3">
      <c r="B1699" s="115">
        <f t="shared" si="141"/>
        <v>0</v>
      </c>
      <c r="C1699" s="4">
        <f>K685</f>
        <v>0</v>
      </c>
      <c r="F1699" s="4" t="str">
        <f t="shared" si="142"/>
        <v>7. I never had to give up my autonomy to fit their processes.</v>
      </c>
      <c r="M1699" s="4">
        <f>IF(K685="",0,1)</f>
        <v>0</v>
      </c>
    </row>
    <row r="1700" spans="2:16" hidden="1" x14ac:dyDescent="0.3">
      <c r="B1700" s="115">
        <f t="shared" si="141"/>
        <v>0</v>
      </c>
      <c r="C1700" s="4">
        <f>K687</f>
        <v>0</v>
      </c>
      <c r="F1700" s="4" t="str">
        <f t="shared" si="142"/>
        <v>8. Staff appeared to be culturally diverse.</v>
      </c>
      <c r="M1700" s="4">
        <f>IF(K687="",0,1)</f>
        <v>0</v>
      </c>
    </row>
    <row r="1701" spans="2:16" hidden="1" x14ac:dyDescent="0.3">
      <c r="B1701" s="115">
        <f t="shared" si="141"/>
        <v>0</v>
      </c>
      <c r="C1701" s="4">
        <f>K689</f>
        <v>0</v>
      </c>
      <c r="F1701" s="4" t="str">
        <f t="shared" si="142"/>
        <v>9. They effectively accommodated my linguistic barrier.</v>
      </c>
      <c r="M1701" s="4">
        <f>IF(K689="",0,1)</f>
        <v>0</v>
      </c>
    </row>
    <row r="1702" spans="2:16" hidden="1" x14ac:dyDescent="0.3">
      <c r="B1702" s="115">
        <f t="shared" si="141"/>
        <v>0</v>
      </c>
      <c r="C1702" s="4">
        <f>K691</f>
        <v>0</v>
      </c>
      <c r="F1702" s="4" t="str">
        <f t="shared" si="142"/>
        <v>10. I was offered billing options appropriate to my cultural values.</v>
      </c>
      <c r="M1702" s="4">
        <f>IF(K691="",0,1)</f>
        <v>0</v>
      </c>
    </row>
    <row r="1703" spans="2:16" hidden="1" x14ac:dyDescent="0.3">
      <c r="M1703" s="123">
        <f t="shared" ref="M1703" si="143">SUM(M1693:M1702)</f>
        <v>0</v>
      </c>
    </row>
    <row r="1704" spans="2:16" ht="15.5" hidden="1" x14ac:dyDescent="0.45">
      <c r="B1704" s="124">
        <f t="shared" ref="B1704" si="144">ROUND(SUM(B1693:B1702),0)</f>
        <v>0</v>
      </c>
      <c r="C1704" s="125" t="str">
        <f>IF(AND($B1704&gt;=$B$1114,$B1704&lt;$C$1114),E$1114,IF(AND($B1704&gt;=$B$1115,$B1704&lt;$C$1115),E$1115,IF(AND($B1704&gt;=$B$1116,$B1704&lt;$C$1116),E$1116,IF(AND($B1704&gt;=$B$1117,$B1704&lt;$C$1117),E$1117,IF(AND($B1704&gt;=$B$1118,$B1704&lt;=$C$1118),E$1118)))))</f>
        <v>Dangerously incompetent</v>
      </c>
      <c r="F1704" s="125" t="str">
        <f>IF(AND($B1704&gt;=$B$1114,$B1704&lt;$C$1114),H$1114,IF(AND($B1704&gt;=$B$1115,$B1704&lt;$C$1115),H$1115,IF(AND($B1704&gt;=$B$1116,$B1704&lt;$C$1116),H$1116,IF(AND($B1704&gt;=$B$1117,$B1704&lt;$C$1117),H$1117,IF(AND($B1704&gt;=$B$1118,$B1704&lt;=$C$1118),H$1118)))))</f>
        <v>dangerous incompetence</v>
      </c>
      <c r="I1704" s="125" t="str">
        <f>IF(AND($B1704&gt;=$B$1114,$B1704&lt;$C$1114),K$1114,IF(AND($B1704&gt;=$B$1115,$B1704&lt;$C$1115),K$1115,IF(AND($B1704&gt;=$B$1116,$B1704&lt;$C$1116),K$1116,IF(AND($B1704&gt;=$B$1117,$B1704&lt;$C$1117),K$1117,IF(AND($B1704&gt;=$B$1118,$B1704&lt;=$C$1118),K$1118)))))</f>
        <v>dangerous risk to the birthing person's wellbeing</v>
      </c>
      <c r="M1704" s="126" t="str">
        <f>IF(M1703=10,B1704,"")</f>
        <v/>
      </c>
      <c r="P1704" s="127" t="str">
        <f>IF(M1704="","",M1704*0.01)</f>
        <v/>
      </c>
    </row>
    <row r="1705" spans="2:16" ht="15.5" hidden="1" x14ac:dyDescent="0.45">
      <c r="L1705" s="128" t="s">
        <v>95</v>
      </c>
      <c r="M1705" s="129" t="str">
        <f>IF(K671="","",K671)</f>
        <v/>
      </c>
      <c r="P1705" s="127" t="str">
        <f>IF(M1705="","",1-(M1705/12))</f>
        <v/>
      </c>
    </row>
    <row r="1706" spans="2:16" hidden="1" x14ac:dyDescent="0.3">
      <c r="B1706" s="125" t="str">
        <f t="shared" ref="B1706" si="145">IF(M1703=10,CONCATENATE(E1706,F1706,G1706,H1706,I1706,J1706,K1706,L1706,M1706),"")</f>
        <v/>
      </c>
      <c r="D1706" s="116" t="s">
        <v>63</v>
      </c>
      <c r="E1706" s="4" t="s">
        <v>96</v>
      </c>
      <c r="F1706" s="4">
        <f t="shared" ref="F1706" si="146">B1704</f>
        <v>0</v>
      </c>
      <c r="G1706" s="4" t="s">
        <v>97</v>
      </c>
      <c r="H1706" s="4" t="str">
        <f t="shared" ref="H1706" si="147">F1704</f>
        <v>dangerous incompetence</v>
      </c>
      <c r="I1706" s="4" t="s">
        <v>98</v>
      </c>
    </row>
    <row r="1707" spans="2:16" hidden="1" x14ac:dyDescent="0.3"/>
    <row r="1708" spans="2:16" ht="14.5" hidden="1" x14ac:dyDescent="0.45">
      <c r="C1708" s="136">
        <f>E701</f>
        <v>0</v>
      </c>
      <c r="D1708" s="137"/>
      <c r="E1708" s="137"/>
      <c r="F1708" s="137"/>
      <c r="G1708" s="137"/>
      <c r="H1708" s="138"/>
    </row>
    <row r="1709" spans="2:16" hidden="1" x14ac:dyDescent="0.3"/>
    <row r="1710" spans="2:16" hidden="1" x14ac:dyDescent="0.3">
      <c r="C1710" s="125" t="str">
        <f>CONCATENATE(E1710,F1710,G1710,H1710,I1710,J1710,K1710,,L1710,M1710)</f>
        <v xml:space="preserve">We provide this helpful feedback to you, the recipient, to improve your cultural competency. </v>
      </c>
      <c r="D1710" s="116" t="s">
        <v>63</v>
      </c>
      <c r="E1710" s="4" t="s">
        <v>129</v>
      </c>
      <c r="F1710" s="4" t="str">
        <f>IF($J1691=0,"the recipient",$J1691)</f>
        <v>the recipient</v>
      </c>
      <c r="G1710" s="4" t="s">
        <v>130</v>
      </c>
      <c r="H1710" s="4"/>
    </row>
    <row r="1711" spans="2:16" hidden="1" x14ac:dyDescent="0.3">
      <c r="C1711" s="125" t="str">
        <f>CONCATENATE(E1711,F1711,G1711,H1711,I1711,J1711,K1711,,L1711,M1711)</f>
        <v xml:space="preserve">We know medical providers like you rely upon referrals. Often from those you serve. </v>
      </c>
      <c r="D1711" s="116" t="s">
        <v>63</v>
      </c>
      <c r="E1711" s="4" t="s">
        <v>132</v>
      </c>
      <c r="G1711" s="4" t="s">
        <v>133</v>
      </c>
    </row>
    <row r="1712" spans="2:16" hidden="1" x14ac:dyDescent="0.3">
      <c r="C1712" s="125" t="str">
        <f>CONCATENATE(E1712,F1712,G1712,H1712,I1712,J1712,K1712,,L1712,M1712)</f>
        <v>Select a service that best fits your needs.</v>
      </c>
      <c r="D1712" s="116" t="s">
        <v>63</v>
      </c>
      <c r="E1712" s="4" t="s">
        <v>23</v>
      </c>
    </row>
    <row r="1713" spans="2:14" hidden="1" x14ac:dyDescent="0.3">
      <c r="C1713" s="111" t="str">
        <f>$C$1164</f>
        <v>Standard Cultural Competence - begin</v>
      </c>
      <c r="E1713" s="116" t="s">
        <v>63</v>
      </c>
      <c r="F1713" s="111" t="str">
        <f>$H$1164</f>
        <v>beginning the Standard Cultural Competence program</v>
      </c>
      <c r="G1713" s="116" t="s">
        <v>63</v>
      </c>
      <c r="H1713" s="125" t="str">
        <f>CONCATENATE($I1713,$J1713,$K1713,$L1713,$M1713,$N1713,$O1713,$P1713)</f>
        <v>Now that the recipient is beginning the Standard Cultural Competence program, we expect improved outcomes. And can provide a testimonial of their responsiveness to the needs of diverse clients.pr</v>
      </c>
      <c r="I1713" s="4" t="s">
        <v>134</v>
      </c>
      <c r="J1713" s="116" t="str">
        <f>F1710</f>
        <v>the recipient</v>
      </c>
      <c r="K1713" s="110" t="s">
        <v>135</v>
      </c>
      <c r="L1713" s="4" t="str">
        <f>F1713</f>
        <v>beginning the Standard Cultural Competence program</v>
      </c>
      <c r="M1713" s="4" t="s">
        <v>149</v>
      </c>
      <c r="N1713" s="109" t="s">
        <v>156</v>
      </c>
    </row>
    <row r="1714" spans="2:14" hidden="1" x14ac:dyDescent="0.3">
      <c r="C1714" s="111" t="str">
        <f>$C$1165</f>
        <v>Competitive Cultural Competence - begin</v>
      </c>
      <c r="E1714" s="116" t="s">
        <v>63</v>
      </c>
      <c r="F1714" s="111" t="str">
        <f>$H$1165</f>
        <v>beginning the Competetive Cultural Competence program</v>
      </c>
      <c r="G1714" s="116" t="s">
        <v>63</v>
      </c>
      <c r="H1714" s="125" t="str">
        <f t="shared" ref="H1714:H1719" si="148">CONCATENATE($I1714,$J1714,$K1714,$L1714,$M1714,$N1714,$O1714,$P1714)</f>
        <v>Now that the recipient is beginning the Competetive Cultural Competence program, we anticipate modestly improved wellness outcomes. And can provide a testimonial of their responsiveness to the needs of diverse clients.</v>
      </c>
      <c r="I1714" s="4" t="s">
        <v>134</v>
      </c>
      <c r="J1714" s="4" t="str">
        <f>J1713</f>
        <v>the recipient</v>
      </c>
      <c r="K1714" s="110" t="str">
        <f>K$1195</f>
        <v xml:space="preserve"> is </v>
      </c>
      <c r="L1714" s="4" t="str">
        <f t="shared" ref="L1714:L1718" si="149">F1714</f>
        <v>beginning the Competetive Cultural Competence program</v>
      </c>
      <c r="M1714" s="4" t="s">
        <v>150</v>
      </c>
      <c r="N1714" s="109" t="s">
        <v>137</v>
      </c>
    </row>
    <row r="1715" spans="2:14" hidden="1" x14ac:dyDescent="0.3">
      <c r="C1715" s="111" t="str">
        <f>$C$1166</f>
        <v>Standard Cultural Competence - enrolled</v>
      </c>
      <c r="E1715" s="116" t="s">
        <v>63</v>
      </c>
      <c r="F1715" s="111" t="str">
        <f>$H$1166</f>
        <v>participating in the Standard Cultural Competence program</v>
      </c>
      <c r="G1715" s="116" t="s">
        <v>63</v>
      </c>
      <c r="H1715" s="125" t="str">
        <f t="shared" si="148"/>
        <v>Now that the recipient is participating in the Standard Cultural Competence program, we expect better outcomes. And can provide a testimonial of their responsiveness to the needs of diverse clients.</v>
      </c>
      <c r="I1715" s="4" t="s">
        <v>134</v>
      </c>
      <c r="J1715" s="4" t="str">
        <f t="shared" ref="J1715:J1718" si="150">J1714</f>
        <v>the recipient</v>
      </c>
      <c r="K1715" s="110" t="str">
        <f>K$1195</f>
        <v xml:space="preserve"> is </v>
      </c>
      <c r="L1715" s="4" t="str">
        <f t="shared" si="149"/>
        <v>participating in the Standard Cultural Competence program</v>
      </c>
      <c r="M1715" s="4" t="s">
        <v>151</v>
      </c>
      <c r="N1715" s="109" t="s">
        <v>137</v>
      </c>
    </row>
    <row r="1716" spans="2:14" hidden="1" x14ac:dyDescent="0.3">
      <c r="C1716" s="111" t="str">
        <f>$C$1167</f>
        <v>Competitive Cultural Competence - enrolled</v>
      </c>
      <c r="E1716" s="116" t="s">
        <v>63</v>
      </c>
      <c r="F1716" s="111" t="str">
        <f>$H$1167</f>
        <v>participating in the Competetive Cultural Competence program</v>
      </c>
      <c r="G1716" s="116" t="s">
        <v>63</v>
      </c>
      <c r="H1716" s="125" t="str">
        <f t="shared" si="148"/>
        <v>Now that the recipient is participating in the Competetive Cultural Competence program, we anticipate significantly improved wellness outcomes. And can provide a testimonial of their responsiveness to the needs of diverse clients.</v>
      </c>
      <c r="I1716" s="4" t="s">
        <v>134</v>
      </c>
      <c r="J1716" s="4" t="str">
        <f t="shared" si="150"/>
        <v>the recipient</v>
      </c>
      <c r="K1716" s="110" t="str">
        <f>K$1195</f>
        <v xml:space="preserve"> is </v>
      </c>
      <c r="L1716" s="4" t="str">
        <f t="shared" si="149"/>
        <v>participating in the Competetive Cultural Competence program</v>
      </c>
      <c r="M1716" s="4" t="s">
        <v>152</v>
      </c>
      <c r="N1716" s="109" t="s">
        <v>137</v>
      </c>
    </row>
    <row r="1717" spans="2:14" hidden="1" x14ac:dyDescent="0.3">
      <c r="C1717" s="111" t="str">
        <f>$C$1168</f>
        <v>Standard Cultural Competence - completed</v>
      </c>
      <c r="E1717" s="116" t="s">
        <v>63</v>
      </c>
      <c r="F1717" s="111" t="str">
        <f>$H$1168</f>
        <v>completing the Standard Cultural Competence program</v>
      </c>
      <c r="G1717" s="116" t="s">
        <v>63</v>
      </c>
      <c r="H1717" s="125" t="str">
        <f t="shared" si="148"/>
        <v>Now that the recipient is completing the Standard Cultural Competence program, we expect stellar outcomes. And will soon provide a testimonial of their responsiveness to the needs of diverse clients.</v>
      </c>
      <c r="I1717" s="4" t="s">
        <v>134</v>
      </c>
      <c r="J1717" s="4" t="str">
        <f t="shared" si="150"/>
        <v>the recipient</v>
      </c>
      <c r="K1717" s="110" t="str">
        <f>K$1195</f>
        <v xml:space="preserve"> is </v>
      </c>
      <c r="L1717" s="4" t="str">
        <f t="shared" si="149"/>
        <v>completing the Standard Cultural Competence program</v>
      </c>
      <c r="M1717" s="4" t="s">
        <v>153</v>
      </c>
      <c r="N1717" s="109" t="s">
        <v>142</v>
      </c>
    </row>
    <row r="1718" spans="2:14" hidden="1" x14ac:dyDescent="0.3">
      <c r="C1718" s="111" t="str">
        <f>$C$1169</f>
        <v>Competitive Cultural Competence - completed</v>
      </c>
      <c r="E1718" s="116" t="s">
        <v>63</v>
      </c>
      <c r="F1718" s="111" t="str">
        <f>$H$1169</f>
        <v>completing the Competetive Cultural Competence program</v>
      </c>
      <c r="G1718" s="116" t="s">
        <v>63</v>
      </c>
      <c r="H1718" s="125" t="str">
        <f t="shared" si="148"/>
        <v>Now that the recipient is completing the Competetive Cultural Competence program, we anticipate greatly improved wellness outcomes. And will soon provide a testimonial of their responsiveness to the needs of diverse clients.</v>
      </c>
      <c r="I1718" s="4" t="s">
        <v>134</v>
      </c>
      <c r="J1718" s="4" t="str">
        <f t="shared" si="150"/>
        <v>the recipient</v>
      </c>
      <c r="K1718" s="110" t="str">
        <f>K$1195</f>
        <v xml:space="preserve"> is </v>
      </c>
      <c r="L1718" s="4" t="str">
        <f t="shared" si="149"/>
        <v>completing the Competetive Cultural Competence program</v>
      </c>
      <c r="M1718" s="4" t="s">
        <v>154</v>
      </c>
      <c r="N1718" s="109" t="s">
        <v>142</v>
      </c>
    </row>
    <row r="1719" spans="2:14" hidden="1" x14ac:dyDescent="0.3">
      <c r="G1719" s="116" t="s">
        <v>63</v>
      </c>
      <c r="H1719" s="125" t="str">
        <f t="shared" si="148"/>
        <v>Select one of these two services, Standard or Competitive Competence, to best improve your efficacy serving diverse patients. We can then offer a testimonial of your improved responsiveness to diverse clients.</v>
      </c>
      <c r="K1719" s="110" t="s">
        <v>144</v>
      </c>
      <c r="L1719" s="110" t="s">
        <v>145</v>
      </c>
      <c r="M1719" s="110" t="s">
        <v>155</v>
      </c>
      <c r="N1719" s="109" t="s">
        <v>147</v>
      </c>
    </row>
    <row r="1720" spans="2:14" hidden="1" x14ac:dyDescent="0.3">
      <c r="C1720" s="125" t="str">
        <f>IF($C1708=$C1713,H1713,IF($C1708=$C1714,H1714,IF($C1708=C1715,H1715,IF($C1708=C1716,H1716,IF($C1708=C1717,H1717,IF($C1708=C1718,H1718,IF($C1708=0,H1719)))))))</f>
        <v>Select one of these two services, Standard or Competitive Competence, to best improve your efficacy serving diverse patients. We can then offer a testimonial of your improved responsiveness to diverse clients.</v>
      </c>
      <c r="E1720" s="116" t="s">
        <v>63</v>
      </c>
      <c r="F1720" s="125" t="str">
        <f>IF($C1708=$C1713,F1713,IF($C1708=$C1714,F1714,IF($C1708=C1715,F1715,IF($C1708=C1716,F1716,IF($C1708=C1717,F1717,IF($C1708=C1718,F1718,IF($C1708=0,"")))))))</f>
        <v/>
      </c>
      <c r="G1720" s="116" t="s">
        <v>63</v>
      </c>
    </row>
    <row r="1721" spans="2:14" hidden="1" x14ac:dyDescent="0.3"/>
    <row r="1722" spans="2:14" hidden="1" x14ac:dyDescent="0.3">
      <c r="C1722" s="4" t="s">
        <v>148</v>
      </c>
    </row>
    <row r="1723" spans="2:14" hidden="1" x14ac:dyDescent="0.3"/>
    <row r="1724" spans="2:14" hidden="1" x14ac:dyDescent="0.3"/>
    <row r="1725" spans="2:14" hidden="1" x14ac:dyDescent="0.3"/>
    <row r="1726" spans="2:14" ht="16" hidden="1" x14ac:dyDescent="0.4">
      <c r="B1726" s="117"/>
      <c r="C1726" s="118"/>
      <c r="D1726" s="118"/>
      <c r="E1726" s="118"/>
      <c r="F1726" s="119"/>
      <c r="G1726" s="118"/>
      <c r="H1726" s="120"/>
      <c r="I1726" s="118"/>
      <c r="J1726" s="118"/>
      <c r="K1726" s="118"/>
      <c r="L1726" s="118"/>
      <c r="M1726" s="118"/>
    </row>
    <row r="1727" spans="2:14" hidden="1" x14ac:dyDescent="0.3">
      <c r="F1727" s="114"/>
    </row>
    <row r="1728" spans="2:14" hidden="1" x14ac:dyDescent="0.3">
      <c r="F1728" s="114"/>
    </row>
    <row r="1729" spans="2:9" hidden="1" x14ac:dyDescent="0.3">
      <c r="B1729" s="141" t="s">
        <v>157</v>
      </c>
      <c r="C1729" s="113"/>
      <c r="E1729" s="141" t="s">
        <v>158</v>
      </c>
      <c r="F1729" s="113"/>
      <c r="H1729" s="141" t="s">
        <v>159</v>
      </c>
      <c r="I1729" s="113"/>
    </row>
    <row r="1730" spans="2:9" hidden="1" x14ac:dyDescent="0.3">
      <c r="B1730" s="113"/>
      <c r="C1730" s="113"/>
      <c r="E1730" s="113"/>
      <c r="F1730" s="113"/>
      <c r="H1730" s="113"/>
      <c r="I1730" s="113"/>
    </row>
    <row r="1731" spans="2:9" hidden="1" x14ac:dyDescent="0.3">
      <c r="B1731" s="142">
        <v>1</v>
      </c>
      <c r="C1731" s="143">
        <f>M1131</f>
        <v>0</v>
      </c>
      <c r="E1731" s="142">
        <v>1</v>
      </c>
      <c r="F1731" s="143" t="str">
        <f>P1146</f>
        <v/>
      </c>
      <c r="H1731" s="142">
        <v>1</v>
      </c>
      <c r="I1731" s="143" t="str">
        <f>P1147</f>
        <v/>
      </c>
    </row>
    <row r="1732" spans="2:9" hidden="1" x14ac:dyDescent="0.3">
      <c r="B1732" s="142">
        <v>2</v>
      </c>
      <c r="C1732" s="143">
        <f>M1171</f>
        <v>0</v>
      </c>
      <c r="E1732" s="142">
        <v>2</v>
      </c>
      <c r="F1732" s="143" t="str">
        <f>P1186</f>
        <v/>
      </c>
      <c r="H1732" s="142">
        <v>2</v>
      </c>
      <c r="I1732" s="143" t="str">
        <f>P1187</f>
        <v/>
      </c>
    </row>
    <row r="1733" spans="2:9" hidden="1" x14ac:dyDescent="0.3">
      <c r="B1733" s="142">
        <v>3</v>
      </c>
      <c r="C1733" s="143">
        <f>M1208</f>
        <v>0</v>
      </c>
      <c r="E1733" s="142">
        <v>3</v>
      </c>
      <c r="F1733" s="143" t="str">
        <f>P1223</f>
        <v/>
      </c>
      <c r="H1733" s="142">
        <v>3</v>
      </c>
      <c r="I1733" s="143" t="str">
        <f>P1224</f>
        <v/>
      </c>
    </row>
    <row r="1734" spans="2:9" hidden="1" x14ac:dyDescent="0.3">
      <c r="B1734" s="142">
        <v>4</v>
      </c>
      <c r="C1734" s="143">
        <f>M1245</f>
        <v>0</v>
      </c>
      <c r="E1734" s="142">
        <v>4</v>
      </c>
      <c r="F1734" s="143" t="str">
        <f>P1260</f>
        <v/>
      </c>
      <c r="H1734" s="142">
        <v>4</v>
      </c>
      <c r="I1734" s="143" t="str">
        <f>P1261</f>
        <v/>
      </c>
    </row>
    <row r="1735" spans="2:9" hidden="1" x14ac:dyDescent="0.3">
      <c r="B1735" s="142">
        <v>5</v>
      </c>
      <c r="C1735" s="143">
        <f>M1282</f>
        <v>0</v>
      </c>
      <c r="E1735" s="142">
        <v>5</v>
      </c>
      <c r="F1735" s="143" t="str">
        <f>P1297</f>
        <v/>
      </c>
      <c r="H1735" s="142">
        <v>5</v>
      </c>
      <c r="I1735" s="143" t="str">
        <f>P1298</f>
        <v/>
      </c>
    </row>
    <row r="1736" spans="2:9" hidden="1" x14ac:dyDescent="0.3">
      <c r="B1736" s="142">
        <v>6</v>
      </c>
      <c r="C1736" s="143">
        <f>M1319</f>
        <v>0</v>
      </c>
      <c r="E1736" s="142">
        <v>6</v>
      </c>
      <c r="F1736" s="143" t="str">
        <f>P1334</f>
        <v/>
      </c>
      <c r="H1736" s="142">
        <v>6</v>
      </c>
      <c r="I1736" s="143" t="str">
        <f>P1335</f>
        <v/>
      </c>
    </row>
    <row r="1737" spans="2:9" hidden="1" x14ac:dyDescent="0.3">
      <c r="B1737" s="142">
        <v>7</v>
      </c>
      <c r="C1737" s="143">
        <f>M1356</f>
        <v>0</v>
      </c>
      <c r="E1737" s="142">
        <v>7</v>
      </c>
      <c r="F1737" s="143" t="str">
        <f>P1371</f>
        <v/>
      </c>
      <c r="H1737" s="142">
        <v>7</v>
      </c>
      <c r="I1737" s="143" t="str">
        <f>P1372</f>
        <v/>
      </c>
    </row>
    <row r="1738" spans="2:9" hidden="1" x14ac:dyDescent="0.3">
      <c r="B1738" s="142">
        <v>8</v>
      </c>
      <c r="C1738" s="143">
        <f>M1393</f>
        <v>0</v>
      </c>
      <c r="E1738" s="142">
        <v>8</v>
      </c>
      <c r="F1738" s="143" t="str">
        <f>P1408</f>
        <v/>
      </c>
      <c r="H1738" s="142">
        <v>8</v>
      </c>
      <c r="I1738" s="143" t="str">
        <f>P1409</f>
        <v/>
      </c>
    </row>
    <row r="1739" spans="2:9" hidden="1" x14ac:dyDescent="0.3">
      <c r="B1739" s="142">
        <v>9</v>
      </c>
      <c r="C1739" s="143">
        <f>M1430</f>
        <v>0</v>
      </c>
      <c r="E1739" s="142">
        <v>9</v>
      </c>
      <c r="F1739" s="143" t="str">
        <f>P1445</f>
        <v/>
      </c>
      <c r="H1739" s="142">
        <v>9</v>
      </c>
      <c r="I1739" s="143" t="str">
        <f>P1446</f>
        <v/>
      </c>
    </row>
    <row r="1740" spans="2:9" hidden="1" x14ac:dyDescent="0.3">
      <c r="B1740" s="142">
        <v>10</v>
      </c>
      <c r="C1740" s="143">
        <f>M1467</f>
        <v>0</v>
      </c>
      <c r="E1740" s="142">
        <v>10</v>
      </c>
      <c r="F1740" s="143" t="str">
        <f>P1482</f>
        <v/>
      </c>
      <c r="H1740" s="142">
        <v>10</v>
      </c>
      <c r="I1740" s="143" t="str">
        <f>P1483</f>
        <v/>
      </c>
    </row>
    <row r="1741" spans="2:9" hidden="1" x14ac:dyDescent="0.3">
      <c r="B1741" s="142">
        <v>11</v>
      </c>
      <c r="C1741" s="143">
        <f>M1504</f>
        <v>0</v>
      </c>
      <c r="E1741" s="142">
        <v>11</v>
      </c>
      <c r="F1741" s="143" t="str">
        <f>P1519</f>
        <v/>
      </c>
      <c r="H1741" s="142">
        <v>11</v>
      </c>
      <c r="I1741" s="143" t="str">
        <f>P1520</f>
        <v/>
      </c>
    </row>
    <row r="1742" spans="2:9" hidden="1" x14ac:dyDescent="0.3">
      <c r="B1742" s="142">
        <v>12</v>
      </c>
      <c r="C1742" s="143">
        <f>M1541</f>
        <v>0</v>
      </c>
      <c r="E1742" s="142">
        <v>12</v>
      </c>
      <c r="F1742" s="143" t="str">
        <f>P1556</f>
        <v/>
      </c>
      <c r="H1742" s="142">
        <v>12</v>
      </c>
      <c r="I1742" s="143" t="str">
        <f>P1557</f>
        <v/>
      </c>
    </row>
    <row r="1743" spans="2:9" hidden="1" x14ac:dyDescent="0.3">
      <c r="B1743" s="142">
        <v>13</v>
      </c>
      <c r="C1743" s="143">
        <f>M1578</f>
        <v>0</v>
      </c>
      <c r="E1743" s="142">
        <v>13</v>
      </c>
      <c r="F1743" s="143" t="str">
        <f>P1593</f>
        <v/>
      </c>
      <c r="H1743" s="142">
        <v>13</v>
      </c>
      <c r="I1743" s="143" t="str">
        <f>P1593</f>
        <v/>
      </c>
    </row>
    <row r="1744" spans="2:9" hidden="1" x14ac:dyDescent="0.3">
      <c r="B1744" s="142">
        <v>14</v>
      </c>
      <c r="C1744" s="143">
        <f>M1615</f>
        <v>0</v>
      </c>
      <c r="E1744" s="142">
        <v>14</v>
      </c>
      <c r="F1744" s="143" t="str">
        <f>P1630</f>
        <v/>
      </c>
      <c r="H1744" s="142">
        <v>14</v>
      </c>
      <c r="I1744" s="143" t="str">
        <f>P1631</f>
        <v/>
      </c>
    </row>
    <row r="1745" spans="2:12" hidden="1" x14ac:dyDescent="0.3">
      <c r="B1745" s="142">
        <v>15</v>
      </c>
      <c r="C1745" s="143">
        <f>M1652</f>
        <v>0</v>
      </c>
      <c r="E1745" s="142">
        <v>15</v>
      </c>
      <c r="F1745" s="143" t="str">
        <f>P1667</f>
        <v/>
      </c>
      <c r="H1745" s="142">
        <v>15</v>
      </c>
      <c r="I1745" s="143" t="str">
        <f>P1668</f>
        <v/>
      </c>
    </row>
    <row r="1746" spans="2:12" hidden="1" x14ac:dyDescent="0.3">
      <c r="B1746" s="142">
        <v>16</v>
      </c>
      <c r="C1746" s="143">
        <f>M1689</f>
        <v>0</v>
      </c>
      <c r="E1746" s="142">
        <v>16</v>
      </c>
      <c r="F1746" s="143" t="str">
        <f>P1704</f>
        <v/>
      </c>
      <c r="H1746" s="142">
        <v>16</v>
      </c>
      <c r="I1746" s="143" t="str">
        <f>P1705</f>
        <v/>
      </c>
    </row>
    <row r="1747" spans="2:12" hidden="1" x14ac:dyDescent="0.3">
      <c r="C1747" s="144">
        <f>MAX(C1731:C1746)</f>
        <v>0</v>
      </c>
      <c r="D1747" s="145" t="str">
        <f>IF(C1747=L1103,I1103,IF(C1747=L1104,I1104,IF(C1747=L1105,I1105,IF(C1747=L1106,I1106,IF(C1747=L1107,I1107,IF(C1747=L1108,I1108,IF(C1747=L1109,I1109)))))))</f>
        <v>provider pre-enrollment</v>
      </c>
      <c r="F1747" s="146">
        <f>MAX(F1731:F1746)</f>
        <v>0</v>
      </c>
      <c r="I1747" s="146">
        <f>MAX(I1731:I1746)</f>
        <v>0</v>
      </c>
    </row>
    <row r="1748" spans="2:12" hidden="1" x14ac:dyDescent="0.3">
      <c r="E1748" s="147" t="s">
        <v>160</v>
      </c>
      <c r="F1748" s="148" t="e">
        <f>STDEV(F1731:F1746)</f>
        <v>#DIV/0!</v>
      </c>
      <c r="H1748" s="147" t="s">
        <v>160</v>
      </c>
      <c r="I1748" s="148" t="e">
        <f>STDEV(I1731:I1746)</f>
        <v>#DIV/0!</v>
      </c>
      <c r="K1748" s="4" t="e">
        <f>CORREL(F1732:F1740,I1732:I1740)</f>
        <v>#DIV/0!</v>
      </c>
      <c r="L1748" s="4" t="e">
        <f>PEARSON(F1732:F1740,I1732:I1740)</f>
        <v>#DIV/0!</v>
      </c>
    </row>
    <row r="1749" spans="2:12" hidden="1" x14ac:dyDescent="0.3">
      <c r="F1749" s="114"/>
    </row>
    <row r="1750" spans="2:12" hidden="1" x14ac:dyDescent="0.3">
      <c r="F1750" s="114" t="e">
        <f>LOOKUP(9.99999999999999E+307,F1731:F1746)</f>
        <v>#N/A</v>
      </c>
      <c r="I1750" s="148" t="e">
        <f>LOOKUP(9.99999999999999E+307,I1731:I1746)</f>
        <v>#N/A</v>
      </c>
    </row>
    <row r="1751" spans="2:12" hidden="1" x14ac:dyDescent="0.3">
      <c r="F1751" s="114"/>
    </row>
    <row r="1752" spans="2:12" hidden="1" x14ac:dyDescent="0.3">
      <c r="F1752" s="114"/>
    </row>
    <row r="1753" spans="2:12" hidden="1" x14ac:dyDescent="0.3">
      <c r="F1753" s="114"/>
    </row>
    <row r="1754" spans="2:12" hidden="1" x14ac:dyDescent="0.3">
      <c r="F1754" s="114"/>
    </row>
    <row r="1755" spans="2:12" hidden="1" x14ac:dyDescent="0.3">
      <c r="F1755" s="114"/>
    </row>
    <row r="1756" spans="2:12" hidden="1" x14ac:dyDescent="0.3">
      <c r="F1756" s="114"/>
    </row>
    <row r="1757" spans="2:12" hidden="1" x14ac:dyDescent="0.3">
      <c r="F1757" s="114"/>
    </row>
    <row r="1758" spans="2:12" hidden="1" x14ac:dyDescent="0.3">
      <c r="F1758" s="114"/>
    </row>
    <row r="1759" spans="2:12" hidden="1" x14ac:dyDescent="0.3">
      <c r="F1759" s="114"/>
    </row>
    <row r="1760" spans="2:12" hidden="1" x14ac:dyDescent="0.3">
      <c r="F1760" s="114"/>
    </row>
    <row r="1761" spans="6:6" hidden="1" x14ac:dyDescent="0.3">
      <c r="F1761" s="114"/>
    </row>
    <row r="1762" spans="6:6" hidden="1" x14ac:dyDescent="0.3">
      <c r="F1762" s="114"/>
    </row>
    <row r="1763" spans="6:6" hidden="1" x14ac:dyDescent="0.3">
      <c r="F1763" s="114"/>
    </row>
    <row r="1764" spans="6:6" hidden="1" x14ac:dyDescent="0.3">
      <c r="F1764" s="114"/>
    </row>
    <row r="1765" spans="6:6" hidden="1" x14ac:dyDescent="0.3">
      <c r="F1765" s="114"/>
    </row>
    <row r="1766" spans="6:6" hidden="1" x14ac:dyDescent="0.3">
      <c r="F1766" s="114"/>
    </row>
    <row r="1767" spans="6:6" hidden="1" x14ac:dyDescent="0.3">
      <c r="F1767" s="114"/>
    </row>
    <row r="1768" spans="6:6" hidden="1" x14ac:dyDescent="0.3">
      <c r="F1768" s="114"/>
    </row>
    <row r="1769" spans="6:6" hidden="1" x14ac:dyDescent="0.3">
      <c r="F1769" s="114"/>
    </row>
    <row r="1770" spans="6:6" hidden="1" x14ac:dyDescent="0.3">
      <c r="F1770" s="114"/>
    </row>
    <row r="1771" spans="6:6" hidden="1" x14ac:dyDescent="0.3">
      <c r="F1771" s="114"/>
    </row>
    <row r="1772" spans="6:6" hidden="1" x14ac:dyDescent="0.3">
      <c r="F1772" s="114"/>
    </row>
    <row r="1773" spans="6:6" hidden="1" x14ac:dyDescent="0.3">
      <c r="F1773" s="114"/>
    </row>
    <row r="1774" spans="6:6" hidden="1" x14ac:dyDescent="0.3">
      <c r="F1774" s="114"/>
    </row>
    <row r="1775" spans="6:6" hidden="1" x14ac:dyDescent="0.3">
      <c r="F1775" s="114"/>
    </row>
    <row r="1776" spans="6:6" hidden="1" x14ac:dyDescent="0.3">
      <c r="F1776" s="114"/>
    </row>
    <row r="1777" spans="6:6" hidden="1" x14ac:dyDescent="0.3">
      <c r="F1777" s="114"/>
    </row>
    <row r="1778" spans="6:6" hidden="1" x14ac:dyDescent="0.3">
      <c r="F1778" s="114"/>
    </row>
    <row r="1779" spans="6:6" hidden="1" x14ac:dyDescent="0.3">
      <c r="F1779" s="114"/>
    </row>
    <row r="1780" spans="6:6" hidden="1" x14ac:dyDescent="0.3">
      <c r="F1780" s="114"/>
    </row>
    <row r="1781" spans="6:6" hidden="1" x14ac:dyDescent="0.3">
      <c r="F1781" s="114"/>
    </row>
    <row r="1782" spans="6:6" hidden="1" x14ac:dyDescent="0.3">
      <c r="F1782" s="114"/>
    </row>
    <row r="1783" spans="6:6" hidden="1" x14ac:dyDescent="0.3">
      <c r="F1783" s="114"/>
    </row>
    <row r="1784" spans="6:6" hidden="1" x14ac:dyDescent="0.3">
      <c r="F1784" s="114"/>
    </row>
    <row r="1785" spans="6:6" hidden="1" x14ac:dyDescent="0.3">
      <c r="F1785" s="114"/>
    </row>
    <row r="1786" spans="6:6" hidden="1" x14ac:dyDescent="0.3">
      <c r="F1786" s="114"/>
    </row>
    <row r="1787" spans="6:6" hidden="1" x14ac:dyDescent="0.3">
      <c r="F1787" s="114"/>
    </row>
    <row r="1788" spans="6:6" hidden="1" x14ac:dyDescent="0.3">
      <c r="F1788" s="114"/>
    </row>
    <row r="1789" spans="6:6" hidden="1" x14ac:dyDescent="0.3">
      <c r="F1789" s="114"/>
    </row>
    <row r="1790" spans="6:6" hidden="1" x14ac:dyDescent="0.3">
      <c r="F1790" s="114"/>
    </row>
    <row r="1791" spans="6:6" hidden="1" x14ac:dyDescent="0.3">
      <c r="F1791" s="114"/>
    </row>
    <row r="1792" spans="6:6" hidden="1" x14ac:dyDescent="0.3">
      <c r="F1792" s="114"/>
    </row>
    <row r="1793" spans="2:54" hidden="1" x14ac:dyDescent="0.3">
      <c r="F1793" s="114"/>
    </row>
    <row r="1794" spans="2:54" hidden="1" x14ac:dyDescent="0.3">
      <c r="F1794" s="114"/>
    </row>
    <row r="1795" spans="2:54" hidden="1" x14ac:dyDescent="0.3">
      <c r="F1795" s="114"/>
    </row>
    <row r="1796" spans="2:54" hidden="1" x14ac:dyDescent="0.3">
      <c r="F1796" s="114"/>
    </row>
    <row r="1797" spans="2:54" hidden="1" x14ac:dyDescent="0.3"/>
    <row r="1798" spans="2:54" hidden="1" x14ac:dyDescent="0.3"/>
    <row r="1799" spans="2:54" s="109" customFormat="1" ht="16" hidden="1" thickBot="1" x14ac:dyDescent="0.5">
      <c r="B1799" s="149" t="s">
        <v>161</v>
      </c>
      <c r="C1799" s="150"/>
      <c r="D1799" s="150"/>
      <c r="E1799" s="150"/>
      <c r="F1799" s="150"/>
      <c r="G1799" s="150"/>
      <c r="H1799" s="151"/>
      <c r="I1799" s="150"/>
      <c r="J1799" s="150"/>
      <c r="K1799" s="150"/>
      <c r="L1799" s="150"/>
      <c r="M1799" s="150"/>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c r="AO1799" s="4"/>
      <c r="AP1799" s="4"/>
      <c r="AQ1799" s="4"/>
      <c r="AR1799" s="4"/>
      <c r="AS1799" s="4"/>
      <c r="AT1799" s="4"/>
      <c r="AU1799" s="4"/>
      <c r="AV1799" s="4"/>
      <c r="AW1799" s="4"/>
      <c r="AX1799" s="4"/>
      <c r="AY1799" s="4"/>
      <c r="AZ1799" s="4"/>
      <c r="BA1799" s="4"/>
      <c r="BB1799" s="4"/>
    </row>
    <row r="1800" spans="2:54" s="109" customFormat="1" x14ac:dyDescent="0.3">
      <c r="B1800" s="4"/>
      <c r="C1800" s="4"/>
      <c r="D1800" s="4"/>
      <c r="E1800" s="4"/>
      <c r="F1800" s="4"/>
      <c r="G1800" s="4"/>
      <c r="H1800" s="110"/>
      <c r="I1800" s="4"/>
      <c r="J1800" s="4"/>
      <c r="K1800" s="4"/>
      <c r="L1800" s="4"/>
      <c r="M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c r="AO1800" s="4"/>
      <c r="AP1800" s="4"/>
      <c r="AQ1800" s="4"/>
      <c r="AR1800" s="4"/>
      <c r="AS1800" s="4"/>
      <c r="AT1800" s="4"/>
      <c r="AU1800" s="4"/>
      <c r="AV1800" s="4"/>
      <c r="AW1800" s="4"/>
      <c r="AX1800" s="4"/>
      <c r="AY1800" s="4"/>
      <c r="AZ1800" s="4"/>
      <c r="BA1800" s="4"/>
      <c r="BB1800" s="4"/>
    </row>
  </sheetData>
  <mergeCells count="627">
    <mergeCell ref="C1560:H1560"/>
    <mergeCell ref="C1597:H1597"/>
    <mergeCell ref="C1634:H1634"/>
    <mergeCell ref="C1671:H1671"/>
    <mergeCell ref="C1708:H1708"/>
    <mergeCell ref="C1338:H1338"/>
    <mergeCell ref="C1375:H1375"/>
    <mergeCell ref="C1412:H1412"/>
    <mergeCell ref="C1449:H1449"/>
    <mergeCell ref="C1486:H1486"/>
    <mergeCell ref="C1523:H1523"/>
    <mergeCell ref="E701:L701"/>
    <mergeCell ref="B703:M703"/>
    <mergeCell ref="C1190:H1190"/>
    <mergeCell ref="C1227:H1227"/>
    <mergeCell ref="C1264:H1264"/>
    <mergeCell ref="C1301:H1301"/>
    <mergeCell ref="B697:M697"/>
    <mergeCell ref="B698:D698"/>
    <mergeCell ref="E698:H698"/>
    <mergeCell ref="I698:M698"/>
    <mergeCell ref="E699:H699"/>
    <mergeCell ref="I699:M699"/>
    <mergeCell ref="B689:J689"/>
    <mergeCell ref="K689:M689"/>
    <mergeCell ref="B691:J691"/>
    <mergeCell ref="K691:M691"/>
    <mergeCell ref="B693:M693"/>
    <mergeCell ref="B696:M696"/>
    <mergeCell ref="B683:J683"/>
    <mergeCell ref="K683:M683"/>
    <mergeCell ref="B685:J685"/>
    <mergeCell ref="K685:M685"/>
    <mergeCell ref="B687:J687"/>
    <mergeCell ref="K687:M687"/>
    <mergeCell ref="B677:J677"/>
    <mergeCell ref="K677:M677"/>
    <mergeCell ref="B679:J679"/>
    <mergeCell ref="K679:M679"/>
    <mergeCell ref="B681:J681"/>
    <mergeCell ref="K681:M681"/>
    <mergeCell ref="F670:I670"/>
    <mergeCell ref="F671:I671"/>
    <mergeCell ref="K671:M671"/>
    <mergeCell ref="B673:J673"/>
    <mergeCell ref="K673:M673"/>
    <mergeCell ref="B675:J675"/>
    <mergeCell ref="K675:M675"/>
    <mergeCell ref="E660:L660"/>
    <mergeCell ref="B662:M662"/>
    <mergeCell ref="B663:M663"/>
    <mergeCell ref="B666:E666"/>
    <mergeCell ref="F666:I666"/>
    <mergeCell ref="J666:M666"/>
    <mergeCell ref="B656:M656"/>
    <mergeCell ref="B657:D657"/>
    <mergeCell ref="E657:H657"/>
    <mergeCell ref="I657:M657"/>
    <mergeCell ref="E658:H658"/>
    <mergeCell ref="I658:M658"/>
    <mergeCell ref="B648:J648"/>
    <mergeCell ref="K648:M648"/>
    <mergeCell ref="B650:J650"/>
    <mergeCell ref="K650:M650"/>
    <mergeCell ref="B652:M652"/>
    <mergeCell ref="B655:M655"/>
    <mergeCell ref="B642:J642"/>
    <mergeCell ref="K642:M642"/>
    <mergeCell ref="B644:J644"/>
    <mergeCell ref="K644:M644"/>
    <mergeCell ref="B646:J646"/>
    <mergeCell ref="K646:M646"/>
    <mergeCell ref="B636:J636"/>
    <mergeCell ref="K636:M636"/>
    <mergeCell ref="B638:J638"/>
    <mergeCell ref="K638:M638"/>
    <mergeCell ref="B640:J640"/>
    <mergeCell ref="K640:M640"/>
    <mergeCell ref="F629:I629"/>
    <mergeCell ref="F630:I630"/>
    <mergeCell ref="K630:M630"/>
    <mergeCell ref="B632:J632"/>
    <mergeCell ref="K632:M632"/>
    <mergeCell ref="B634:J634"/>
    <mergeCell ref="K634:M634"/>
    <mergeCell ref="E619:L619"/>
    <mergeCell ref="B621:M621"/>
    <mergeCell ref="B622:M622"/>
    <mergeCell ref="B625:E625"/>
    <mergeCell ref="F625:I625"/>
    <mergeCell ref="J625:M625"/>
    <mergeCell ref="B615:M615"/>
    <mergeCell ref="B616:D616"/>
    <mergeCell ref="E616:H616"/>
    <mergeCell ref="I616:M616"/>
    <mergeCell ref="E617:H617"/>
    <mergeCell ref="I617:M617"/>
    <mergeCell ref="B607:J607"/>
    <mergeCell ref="K607:M607"/>
    <mergeCell ref="B609:J609"/>
    <mergeCell ref="K609:M609"/>
    <mergeCell ref="B611:M611"/>
    <mergeCell ref="B614:M614"/>
    <mergeCell ref="B601:J601"/>
    <mergeCell ref="K601:M601"/>
    <mergeCell ref="B603:J603"/>
    <mergeCell ref="K603:M603"/>
    <mergeCell ref="B605:J605"/>
    <mergeCell ref="K605:M605"/>
    <mergeCell ref="B595:J595"/>
    <mergeCell ref="K595:M595"/>
    <mergeCell ref="B597:J597"/>
    <mergeCell ref="K597:M597"/>
    <mergeCell ref="B599:J599"/>
    <mergeCell ref="K599:M599"/>
    <mergeCell ref="F588:I588"/>
    <mergeCell ref="F589:I589"/>
    <mergeCell ref="K589:M589"/>
    <mergeCell ref="B591:J591"/>
    <mergeCell ref="K591:M591"/>
    <mergeCell ref="B593:J593"/>
    <mergeCell ref="K593:M593"/>
    <mergeCell ref="E578:L578"/>
    <mergeCell ref="B580:M580"/>
    <mergeCell ref="B581:M581"/>
    <mergeCell ref="B584:E584"/>
    <mergeCell ref="F584:I584"/>
    <mergeCell ref="J584:M584"/>
    <mergeCell ref="B574:M574"/>
    <mergeCell ref="B575:D575"/>
    <mergeCell ref="E575:H575"/>
    <mergeCell ref="I575:M575"/>
    <mergeCell ref="E576:H576"/>
    <mergeCell ref="I576:M576"/>
    <mergeCell ref="B566:J566"/>
    <mergeCell ref="K566:M566"/>
    <mergeCell ref="B568:J568"/>
    <mergeCell ref="K568:M568"/>
    <mergeCell ref="B570:M570"/>
    <mergeCell ref="B573:M573"/>
    <mergeCell ref="B560:J560"/>
    <mergeCell ref="K560:M560"/>
    <mergeCell ref="B562:J562"/>
    <mergeCell ref="K562:M562"/>
    <mergeCell ref="B564:J564"/>
    <mergeCell ref="K564:M564"/>
    <mergeCell ref="B554:J554"/>
    <mergeCell ref="K554:M554"/>
    <mergeCell ref="B556:J556"/>
    <mergeCell ref="K556:M556"/>
    <mergeCell ref="B558:J558"/>
    <mergeCell ref="K558:M558"/>
    <mergeCell ref="F547:I547"/>
    <mergeCell ref="F548:I548"/>
    <mergeCell ref="K548:M548"/>
    <mergeCell ref="B550:J550"/>
    <mergeCell ref="K550:M550"/>
    <mergeCell ref="B552:J552"/>
    <mergeCell ref="K552:M552"/>
    <mergeCell ref="E537:L537"/>
    <mergeCell ref="B539:M539"/>
    <mergeCell ref="B540:M540"/>
    <mergeCell ref="B543:E543"/>
    <mergeCell ref="F543:I543"/>
    <mergeCell ref="J543:M543"/>
    <mergeCell ref="B533:M533"/>
    <mergeCell ref="B534:D534"/>
    <mergeCell ref="E534:H534"/>
    <mergeCell ref="I534:M534"/>
    <mergeCell ref="E535:H535"/>
    <mergeCell ref="I535:M535"/>
    <mergeCell ref="B525:J525"/>
    <mergeCell ref="K525:M525"/>
    <mergeCell ref="B527:J527"/>
    <mergeCell ref="K527:M527"/>
    <mergeCell ref="B529:M529"/>
    <mergeCell ref="B532:M532"/>
    <mergeCell ref="B519:J519"/>
    <mergeCell ref="K519:M519"/>
    <mergeCell ref="B521:J521"/>
    <mergeCell ref="K521:M521"/>
    <mergeCell ref="B523:J523"/>
    <mergeCell ref="K523:M523"/>
    <mergeCell ref="B513:J513"/>
    <mergeCell ref="K513:M513"/>
    <mergeCell ref="B515:J515"/>
    <mergeCell ref="K515:M515"/>
    <mergeCell ref="B517:J517"/>
    <mergeCell ref="K517:M517"/>
    <mergeCell ref="F506:I506"/>
    <mergeCell ref="F507:I507"/>
    <mergeCell ref="K507:M507"/>
    <mergeCell ref="B509:J509"/>
    <mergeCell ref="K509:M509"/>
    <mergeCell ref="B511:J511"/>
    <mergeCell ref="K511:M511"/>
    <mergeCell ref="E496:L496"/>
    <mergeCell ref="B498:M498"/>
    <mergeCell ref="B499:M499"/>
    <mergeCell ref="B502:E502"/>
    <mergeCell ref="F502:I502"/>
    <mergeCell ref="J502:M502"/>
    <mergeCell ref="B492:M492"/>
    <mergeCell ref="B493:D493"/>
    <mergeCell ref="E493:H493"/>
    <mergeCell ref="I493:M493"/>
    <mergeCell ref="E494:H494"/>
    <mergeCell ref="I494:M494"/>
    <mergeCell ref="B484:J484"/>
    <mergeCell ref="K484:M484"/>
    <mergeCell ref="B486:J486"/>
    <mergeCell ref="K486:M486"/>
    <mergeCell ref="B488:M488"/>
    <mergeCell ref="B491:M491"/>
    <mergeCell ref="B478:J478"/>
    <mergeCell ref="K478:M478"/>
    <mergeCell ref="B480:J480"/>
    <mergeCell ref="K480:M480"/>
    <mergeCell ref="B482:J482"/>
    <mergeCell ref="K482:M482"/>
    <mergeCell ref="B472:J472"/>
    <mergeCell ref="K472:M472"/>
    <mergeCell ref="B474:J474"/>
    <mergeCell ref="K474:M474"/>
    <mergeCell ref="B476:J476"/>
    <mergeCell ref="K476:M476"/>
    <mergeCell ref="F465:I465"/>
    <mergeCell ref="F466:I466"/>
    <mergeCell ref="K466:M466"/>
    <mergeCell ref="B468:J468"/>
    <mergeCell ref="K468:M468"/>
    <mergeCell ref="B470:J470"/>
    <mergeCell ref="K470:M470"/>
    <mergeCell ref="E455:L455"/>
    <mergeCell ref="B457:M457"/>
    <mergeCell ref="B458:M458"/>
    <mergeCell ref="B461:E461"/>
    <mergeCell ref="F461:I461"/>
    <mergeCell ref="J461:M461"/>
    <mergeCell ref="B451:M451"/>
    <mergeCell ref="B452:D452"/>
    <mergeCell ref="E452:H452"/>
    <mergeCell ref="I452:M452"/>
    <mergeCell ref="E453:H453"/>
    <mergeCell ref="I453:M453"/>
    <mergeCell ref="B443:J443"/>
    <mergeCell ref="K443:M443"/>
    <mergeCell ref="B445:J445"/>
    <mergeCell ref="K445:M445"/>
    <mergeCell ref="B447:M447"/>
    <mergeCell ref="B450:M450"/>
    <mergeCell ref="B437:J437"/>
    <mergeCell ref="K437:M437"/>
    <mergeCell ref="B439:J439"/>
    <mergeCell ref="K439:M439"/>
    <mergeCell ref="B441:J441"/>
    <mergeCell ref="K441:M441"/>
    <mergeCell ref="B431:J431"/>
    <mergeCell ref="K431:M431"/>
    <mergeCell ref="B433:J433"/>
    <mergeCell ref="K433:M433"/>
    <mergeCell ref="B435:J435"/>
    <mergeCell ref="K435:M435"/>
    <mergeCell ref="F424:I424"/>
    <mergeCell ref="F425:I425"/>
    <mergeCell ref="K425:M425"/>
    <mergeCell ref="B427:J427"/>
    <mergeCell ref="K427:M427"/>
    <mergeCell ref="B429:J429"/>
    <mergeCell ref="K429:M429"/>
    <mergeCell ref="E414:L414"/>
    <mergeCell ref="B416:M416"/>
    <mergeCell ref="B417:M417"/>
    <mergeCell ref="B420:E420"/>
    <mergeCell ref="F420:I420"/>
    <mergeCell ref="J420:M420"/>
    <mergeCell ref="B410:M410"/>
    <mergeCell ref="B411:D411"/>
    <mergeCell ref="E411:H411"/>
    <mergeCell ref="I411:M411"/>
    <mergeCell ref="E412:H412"/>
    <mergeCell ref="I412:M412"/>
    <mergeCell ref="B402:J402"/>
    <mergeCell ref="K402:M402"/>
    <mergeCell ref="B404:J404"/>
    <mergeCell ref="K404:M404"/>
    <mergeCell ref="B406:M406"/>
    <mergeCell ref="B409:M409"/>
    <mergeCell ref="B396:J396"/>
    <mergeCell ref="K396:M396"/>
    <mergeCell ref="B398:J398"/>
    <mergeCell ref="K398:M398"/>
    <mergeCell ref="B400:J400"/>
    <mergeCell ref="K400:M400"/>
    <mergeCell ref="B390:J390"/>
    <mergeCell ref="K390:M390"/>
    <mergeCell ref="B392:J392"/>
    <mergeCell ref="K392:M392"/>
    <mergeCell ref="B394:J394"/>
    <mergeCell ref="K394:M394"/>
    <mergeCell ref="F383:I383"/>
    <mergeCell ref="F384:I384"/>
    <mergeCell ref="K384:M384"/>
    <mergeCell ref="B386:J386"/>
    <mergeCell ref="K386:M386"/>
    <mergeCell ref="B388:J388"/>
    <mergeCell ref="K388:M388"/>
    <mergeCell ref="E373:L373"/>
    <mergeCell ref="B375:M375"/>
    <mergeCell ref="B376:M376"/>
    <mergeCell ref="B379:E379"/>
    <mergeCell ref="F379:I379"/>
    <mergeCell ref="J379:M379"/>
    <mergeCell ref="B369:M369"/>
    <mergeCell ref="B370:D370"/>
    <mergeCell ref="E370:H370"/>
    <mergeCell ref="I370:M370"/>
    <mergeCell ref="E371:H371"/>
    <mergeCell ref="I371:M371"/>
    <mergeCell ref="B361:J361"/>
    <mergeCell ref="K361:M361"/>
    <mergeCell ref="B363:J363"/>
    <mergeCell ref="K363:M363"/>
    <mergeCell ref="B365:M365"/>
    <mergeCell ref="B368:M368"/>
    <mergeCell ref="B355:J355"/>
    <mergeCell ref="K355:M355"/>
    <mergeCell ref="B357:J357"/>
    <mergeCell ref="K357:M357"/>
    <mergeCell ref="B359:J359"/>
    <mergeCell ref="K359:M359"/>
    <mergeCell ref="B349:J349"/>
    <mergeCell ref="K349:M349"/>
    <mergeCell ref="B351:J351"/>
    <mergeCell ref="K351:M351"/>
    <mergeCell ref="B353:J353"/>
    <mergeCell ref="K353:M353"/>
    <mergeCell ref="F342:I342"/>
    <mergeCell ref="F343:I343"/>
    <mergeCell ref="K343:M343"/>
    <mergeCell ref="B345:J345"/>
    <mergeCell ref="K345:M345"/>
    <mergeCell ref="B347:J347"/>
    <mergeCell ref="K347:M347"/>
    <mergeCell ref="E332:L332"/>
    <mergeCell ref="B334:M334"/>
    <mergeCell ref="B335:M335"/>
    <mergeCell ref="B338:E338"/>
    <mergeCell ref="F338:I338"/>
    <mergeCell ref="J338:M338"/>
    <mergeCell ref="B328:M328"/>
    <mergeCell ref="B329:D329"/>
    <mergeCell ref="E329:H329"/>
    <mergeCell ref="I329:M329"/>
    <mergeCell ref="E330:H330"/>
    <mergeCell ref="I330:M330"/>
    <mergeCell ref="B320:J320"/>
    <mergeCell ref="K320:M320"/>
    <mergeCell ref="B322:J322"/>
    <mergeCell ref="K322:M322"/>
    <mergeCell ref="B324:M324"/>
    <mergeCell ref="B327:M327"/>
    <mergeCell ref="B314:J314"/>
    <mergeCell ref="K314:M314"/>
    <mergeCell ref="B316:J316"/>
    <mergeCell ref="K316:M316"/>
    <mergeCell ref="B318:J318"/>
    <mergeCell ref="K318:M318"/>
    <mergeCell ref="B308:J308"/>
    <mergeCell ref="K308:M308"/>
    <mergeCell ref="B310:J310"/>
    <mergeCell ref="K310:M310"/>
    <mergeCell ref="B312:J312"/>
    <mergeCell ref="K312:M312"/>
    <mergeCell ref="F301:I301"/>
    <mergeCell ref="F302:I302"/>
    <mergeCell ref="K302:M302"/>
    <mergeCell ref="B304:J304"/>
    <mergeCell ref="K304:M304"/>
    <mergeCell ref="B306:J306"/>
    <mergeCell ref="K306:M306"/>
    <mergeCell ref="E291:L291"/>
    <mergeCell ref="B293:M293"/>
    <mergeCell ref="B294:M294"/>
    <mergeCell ref="B297:E297"/>
    <mergeCell ref="F297:I297"/>
    <mergeCell ref="J297:M297"/>
    <mergeCell ref="B287:M287"/>
    <mergeCell ref="B288:D288"/>
    <mergeCell ref="E288:H288"/>
    <mergeCell ref="I288:M288"/>
    <mergeCell ref="E289:H289"/>
    <mergeCell ref="I289:M289"/>
    <mergeCell ref="B279:J279"/>
    <mergeCell ref="K279:M279"/>
    <mergeCell ref="B281:J281"/>
    <mergeCell ref="K281:M281"/>
    <mergeCell ref="B283:M283"/>
    <mergeCell ref="B286:M286"/>
    <mergeCell ref="B273:J273"/>
    <mergeCell ref="K273:M273"/>
    <mergeCell ref="B275:J275"/>
    <mergeCell ref="K275:M275"/>
    <mergeCell ref="B277:J277"/>
    <mergeCell ref="K277:M277"/>
    <mergeCell ref="B267:J267"/>
    <mergeCell ref="K267:M267"/>
    <mergeCell ref="B269:J269"/>
    <mergeCell ref="K269:M269"/>
    <mergeCell ref="B271:J271"/>
    <mergeCell ref="K271:M271"/>
    <mergeCell ref="F260:I260"/>
    <mergeCell ref="F261:I261"/>
    <mergeCell ref="K261:M261"/>
    <mergeCell ref="B263:J263"/>
    <mergeCell ref="K263:M263"/>
    <mergeCell ref="B265:J265"/>
    <mergeCell ref="K265:M265"/>
    <mergeCell ref="E250:L250"/>
    <mergeCell ref="B252:M252"/>
    <mergeCell ref="B253:M253"/>
    <mergeCell ref="B256:E256"/>
    <mergeCell ref="F256:I256"/>
    <mergeCell ref="J256:M256"/>
    <mergeCell ref="B246:M246"/>
    <mergeCell ref="B247:D247"/>
    <mergeCell ref="E247:H247"/>
    <mergeCell ref="I247:M247"/>
    <mergeCell ref="E248:H248"/>
    <mergeCell ref="I248:M248"/>
    <mergeCell ref="B238:J238"/>
    <mergeCell ref="K238:M238"/>
    <mergeCell ref="B240:J240"/>
    <mergeCell ref="K240:M240"/>
    <mergeCell ref="B242:M242"/>
    <mergeCell ref="B245:M245"/>
    <mergeCell ref="B232:J232"/>
    <mergeCell ref="K232:M232"/>
    <mergeCell ref="B234:J234"/>
    <mergeCell ref="K234:M234"/>
    <mergeCell ref="B236:J236"/>
    <mergeCell ref="K236:M236"/>
    <mergeCell ref="B226:J226"/>
    <mergeCell ref="K226:M226"/>
    <mergeCell ref="B228:J228"/>
    <mergeCell ref="K228:M228"/>
    <mergeCell ref="B230:J230"/>
    <mergeCell ref="K230:M230"/>
    <mergeCell ref="F219:I219"/>
    <mergeCell ref="F220:I220"/>
    <mergeCell ref="K220:M220"/>
    <mergeCell ref="B222:J222"/>
    <mergeCell ref="K222:M222"/>
    <mergeCell ref="B224:J224"/>
    <mergeCell ref="K224:M224"/>
    <mergeCell ref="E209:L209"/>
    <mergeCell ref="B211:M211"/>
    <mergeCell ref="B212:M212"/>
    <mergeCell ref="B215:E215"/>
    <mergeCell ref="F215:I215"/>
    <mergeCell ref="J215:M215"/>
    <mergeCell ref="B205:M205"/>
    <mergeCell ref="B206:D206"/>
    <mergeCell ref="E206:H206"/>
    <mergeCell ref="I206:M206"/>
    <mergeCell ref="E207:H207"/>
    <mergeCell ref="I207:M207"/>
    <mergeCell ref="B197:J197"/>
    <mergeCell ref="K197:M197"/>
    <mergeCell ref="B199:J199"/>
    <mergeCell ref="K199:M199"/>
    <mergeCell ref="B201:M201"/>
    <mergeCell ref="B204:M204"/>
    <mergeCell ref="B191:J191"/>
    <mergeCell ref="K191:M191"/>
    <mergeCell ref="B193:J193"/>
    <mergeCell ref="K193:M193"/>
    <mergeCell ref="B195:J195"/>
    <mergeCell ref="K195:M195"/>
    <mergeCell ref="B185:J185"/>
    <mergeCell ref="K185:M185"/>
    <mergeCell ref="B187:J187"/>
    <mergeCell ref="K187:M187"/>
    <mergeCell ref="B189:J189"/>
    <mergeCell ref="K189:M189"/>
    <mergeCell ref="F178:I178"/>
    <mergeCell ref="F179:I179"/>
    <mergeCell ref="K179:M179"/>
    <mergeCell ref="B181:J181"/>
    <mergeCell ref="K181:M181"/>
    <mergeCell ref="B183:J183"/>
    <mergeCell ref="K183:M183"/>
    <mergeCell ref="E168:L168"/>
    <mergeCell ref="B170:M170"/>
    <mergeCell ref="B171:M171"/>
    <mergeCell ref="B174:E174"/>
    <mergeCell ref="F174:I174"/>
    <mergeCell ref="J174:M174"/>
    <mergeCell ref="B164:M164"/>
    <mergeCell ref="B165:D165"/>
    <mergeCell ref="E165:H165"/>
    <mergeCell ref="I165:M165"/>
    <mergeCell ref="E166:H166"/>
    <mergeCell ref="I166:M166"/>
    <mergeCell ref="B156:J156"/>
    <mergeCell ref="K156:M156"/>
    <mergeCell ref="B158:J158"/>
    <mergeCell ref="K158:M158"/>
    <mergeCell ref="B160:M160"/>
    <mergeCell ref="B163:M163"/>
    <mergeCell ref="B150:J150"/>
    <mergeCell ref="K150:M150"/>
    <mergeCell ref="B152:J152"/>
    <mergeCell ref="K152:M152"/>
    <mergeCell ref="B154:J154"/>
    <mergeCell ref="K154:M154"/>
    <mergeCell ref="B144:J144"/>
    <mergeCell ref="K144:M144"/>
    <mergeCell ref="B146:J146"/>
    <mergeCell ref="K146:M146"/>
    <mergeCell ref="B148:J148"/>
    <mergeCell ref="K148:M148"/>
    <mergeCell ref="F137:I137"/>
    <mergeCell ref="F138:I138"/>
    <mergeCell ref="K138:M138"/>
    <mergeCell ref="B140:J140"/>
    <mergeCell ref="K140:M140"/>
    <mergeCell ref="B142:J142"/>
    <mergeCell ref="K142:M142"/>
    <mergeCell ref="E126:L126"/>
    <mergeCell ref="B128:M128"/>
    <mergeCell ref="B129:M129"/>
    <mergeCell ref="B133:E133"/>
    <mergeCell ref="F133:I133"/>
    <mergeCell ref="J133:M133"/>
    <mergeCell ref="B122:M122"/>
    <mergeCell ref="B123:D123"/>
    <mergeCell ref="E123:H123"/>
    <mergeCell ref="I123:M123"/>
    <mergeCell ref="E124:H124"/>
    <mergeCell ref="I124:M124"/>
    <mergeCell ref="B114:J114"/>
    <mergeCell ref="K114:M114"/>
    <mergeCell ref="B116:J116"/>
    <mergeCell ref="K116:M116"/>
    <mergeCell ref="B118:M118"/>
    <mergeCell ref="B121:M121"/>
    <mergeCell ref="B108:J108"/>
    <mergeCell ref="K108:M108"/>
    <mergeCell ref="B110:J110"/>
    <mergeCell ref="K110:M110"/>
    <mergeCell ref="B112:J112"/>
    <mergeCell ref="K112:M112"/>
    <mergeCell ref="B102:J102"/>
    <mergeCell ref="K102:M102"/>
    <mergeCell ref="B104:J104"/>
    <mergeCell ref="K104:M104"/>
    <mergeCell ref="B106:J106"/>
    <mergeCell ref="K106:M106"/>
    <mergeCell ref="F95:I95"/>
    <mergeCell ref="F96:I96"/>
    <mergeCell ref="K96:M96"/>
    <mergeCell ref="B98:J98"/>
    <mergeCell ref="K98:M98"/>
    <mergeCell ref="B100:J100"/>
    <mergeCell ref="K100:M100"/>
    <mergeCell ref="B82:M82"/>
    <mergeCell ref="B84:M84"/>
    <mergeCell ref="B86:M86"/>
    <mergeCell ref="B87:M87"/>
    <mergeCell ref="B91:E91"/>
    <mergeCell ref="F91:I91"/>
    <mergeCell ref="J91:M91"/>
    <mergeCell ref="B74:J74"/>
    <mergeCell ref="K74:M74"/>
    <mergeCell ref="B76:J76"/>
    <mergeCell ref="K76:M76"/>
    <mergeCell ref="B78:M78"/>
    <mergeCell ref="B81:M81"/>
    <mergeCell ref="B68:J68"/>
    <mergeCell ref="K68:M68"/>
    <mergeCell ref="B70:J70"/>
    <mergeCell ref="K70:M70"/>
    <mergeCell ref="B72:J72"/>
    <mergeCell ref="K72:M72"/>
    <mergeCell ref="B62:J62"/>
    <mergeCell ref="K62:M62"/>
    <mergeCell ref="B64:J64"/>
    <mergeCell ref="K64:M64"/>
    <mergeCell ref="B66:J66"/>
    <mergeCell ref="K66:M66"/>
    <mergeCell ref="F56:I56"/>
    <mergeCell ref="K56:M56"/>
    <mergeCell ref="B58:J58"/>
    <mergeCell ref="K58:M58"/>
    <mergeCell ref="B60:J60"/>
    <mergeCell ref="K60:M60"/>
    <mergeCell ref="C34:I34"/>
    <mergeCell ref="C35:I35"/>
    <mergeCell ref="B51:E51"/>
    <mergeCell ref="F51:I51"/>
    <mergeCell ref="J51:M51"/>
    <mergeCell ref="F55:I55"/>
    <mergeCell ref="C28:I28"/>
    <mergeCell ref="C29:I29"/>
    <mergeCell ref="C30:I30"/>
    <mergeCell ref="C31:I31"/>
    <mergeCell ref="C32:I32"/>
    <mergeCell ref="C33:I33"/>
    <mergeCell ref="C22:I22"/>
    <mergeCell ref="C23:I23"/>
    <mergeCell ref="C24:I24"/>
    <mergeCell ref="C25:I25"/>
    <mergeCell ref="C26:I26"/>
    <mergeCell ref="C27:I27"/>
    <mergeCell ref="B10:M10"/>
    <mergeCell ref="B11:M11"/>
    <mergeCell ref="B12:M12"/>
    <mergeCell ref="B15:M15"/>
    <mergeCell ref="C20:I20"/>
    <mergeCell ref="C21:I21"/>
    <mergeCell ref="B2:M2"/>
    <mergeCell ref="B3:M5"/>
    <mergeCell ref="B6:M6"/>
    <mergeCell ref="B7:M7"/>
    <mergeCell ref="B8:M8"/>
    <mergeCell ref="B9:M9"/>
  </mergeCells>
  <conditionalFormatting sqref="B109:M109 B111:M111 B113:M113 B115:M115 B117:M117 B118">
    <cfRule type="containsText" dxfId="93" priority="94" operator="containsText" text="SELECT">
      <formula>NOT(ISERROR(SEARCH("SELECT",B109)))</formula>
    </cfRule>
  </conditionalFormatting>
  <conditionalFormatting sqref="B119:M120">
    <cfRule type="containsText" dxfId="92" priority="79" operator="containsText" text="SELECT">
      <formula>NOT(ISERROR(SEARCH("SELECT",B119)))</formula>
    </cfRule>
  </conditionalFormatting>
  <conditionalFormatting sqref="B151:M151 B153:M153 B155:M155 B157:M157 B159:M159 B160">
    <cfRule type="containsText" dxfId="91" priority="93" operator="containsText" text="SELECT">
      <formula>NOT(ISERROR(SEARCH("SELECT",B151)))</formula>
    </cfRule>
  </conditionalFormatting>
  <conditionalFormatting sqref="B161:M162">
    <cfRule type="containsText" dxfId="90" priority="78" operator="containsText" text="SELECT">
      <formula>NOT(ISERROR(SEARCH("SELECT",B161)))</formula>
    </cfRule>
  </conditionalFormatting>
  <conditionalFormatting sqref="B192:M192 B194:M194 B196:M196 B198:M198 B200:M200 B201">
    <cfRule type="containsText" dxfId="89" priority="92" operator="containsText" text="SELECT">
      <formula>NOT(ISERROR(SEARCH("SELECT",B192)))</formula>
    </cfRule>
  </conditionalFormatting>
  <conditionalFormatting sqref="B202:M203">
    <cfRule type="containsText" dxfId="88" priority="77" operator="containsText" text="SELECT">
      <formula>NOT(ISERROR(SEARCH("SELECT",B202)))</formula>
    </cfRule>
  </conditionalFormatting>
  <conditionalFormatting sqref="B233:M233 B235:M235 B237:M237 B239:M239 B241:M241 B242">
    <cfRule type="containsText" dxfId="87" priority="91" operator="containsText" text="SELECT">
      <formula>NOT(ISERROR(SEARCH("SELECT",B233)))</formula>
    </cfRule>
  </conditionalFormatting>
  <conditionalFormatting sqref="B243:M244">
    <cfRule type="containsText" dxfId="86" priority="76" operator="containsText" text="SELECT">
      <formula>NOT(ISERROR(SEARCH("SELECT",B243)))</formula>
    </cfRule>
  </conditionalFormatting>
  <conditionalFormatting sqref="B274:M274 B276:M276 B278:M278 B280:M280 B282:M282 B283">
    <cfRule type="containsText" dxfId="85" priority="90" operator="containsText" text="SELECT">
      <formula>NOT(ISERROR(SEARCH("SELECT",B274)))</formula>
    </cfRule>
  </conditionalFormatting>
  <conditionalFormatting sqref="B284:M285">
    <cfRule type="containsText" dxfId="84" priority="75" operator="containsText" text="SELECT">
      <formula>NOT(ISERROR(SEARCH("SELECT",B284)))</formula>
    </cfRule>
  </conditionalFormatting>
  <conditionalFormatting sqref="B315:M315 B317:M317 B319:M319 B321:M321 B323:M323 B324">
    <cfRule type="containsText" dxfId="83" priority="89" operator="containsText" text="SELECT">
      <formula>NOT(ISERROR(SEARCH("SELECT",B315)))</formula>
    </cfRule>
  </conditionalFormatting>
  <conditionalFormatting sqref="B325:M326">
    <cfRule type="containsText" dxfId="82" priority="74" operator="containsText" text="SELECT">
      <formula>NOT(ISERROR(SEARCH("SELECT",B325)))</formula>
    </cfRule>
  </conditionalFormatting>
  <conditionalFormatting sqref="B356:M356 B358:M358 B360:M360 B362:M362 B364:M364 B365">
    <cfRule type="containsText" dxfId="81" priority="88" operator="containsText" text="SELECT">
      <formula>NOT(ISERROR(SEARCH("SELECT",B356)))</formula>
    </cfRule>
  </conditionalFormatting>
  <conditionalFormatting sqref="B366:M367">
    <cfRule type="containsText" dxfId="80" priority="73" operator="containsText" text="SELECT">
      <formula>NOT(ISERROR(SEARCH("SELECT",B366)))</formula>
    </cfRule>
  </conditionalFormatting>
  <conditionalFormatting sqref="B397:M397 B399:M399 B401:M401 B403:M403 B405:M405 B406">
    <cfRule type="containsText" dxfId="79" priority="87" operator="containsText" text="SELECT">
      <formula>NOT(ISERROR(SEARCH("SELECT",B397)))</formula>
    </cfRule>
  </conditionalFormatting>
  <conditionalFormatting sqref="B407:M408">
    <cfRule type="containsText" dxfId="78" priority="72" operator="containsText" text="SELECT">
      <formula>NOT(ISERROR(SEARCH("SELECT",B407)))</formula>
    </cfRule>
  </conditionalFormatting>
  <conditionalFormatting sqref="B438:M438 B440:M440 B442:M442 B444:M444 B446:M446 B447">
    <cfRule type="containsText" dxfId="77" priority="86" operator="containsText" text="SELECT">
      <formula>NOT(ISERROR(SEARCH("SELECT",B438)))</formula>
    </cfRule>
  </conditionalFormatting>
  <conditionalFormatting sqref="B448:M449">
    <cfRule type="containsText" dxfId="76" priority="71" operator="containsText" text="SELECT">
      <formula>NOT(ISERROR(SEARCH("SELECT",B448)))</formula>
    </cfRule>
  </conditionalFormatting>
  <conditionalFormatting sqref="B479:M479 B481:M481 B483:M483 B485:M485 B487:M487 B488">
    <cfRule type="containsText" dxfId="75" priority="85" operator="containsText" text="SELECT">
      <formula>NOT(ISERROR(SEARCH("SELECT",B479)))</formula>
    </cfRule>
  </conditionalFormatting>
  <conditionalFormatting sqref="B489:M490">
    <cfRule type="containsText" dxfId="74" priority="70" operator="containsText" text="SELECT">
      <formula>NOT(ISERROR(SEARCH("SELECT",B489)))</formula>
    </cfRule>
  </conditionalFormatting>
  <conditionalFormatting sqref="B520:M520 B522:M522 B524:M524 B526:M526 B528:M528 B529">
    <cfRule type="containsText" dxfId="73" priority="84" operator="containsText" text="SELECT">
      <formula>NOT(ISERROR(SEARCH("SELECT",B520)))</formula>
    </cfRule>
  </conditionalFormatting>
  <conditionalFormatting sqref="B530:M531">
    <cfRule type="containsText" dxfId="72" priority="69" operator="containsText" text="SELECT">
      <formula>NOT(ISERROR(SEARCH("SELECT",B530)))</formula>
    </cfRule>
  </conditionalFormatting>
  <conditionalFormatting sqref="B561:M561 B563:M563 B565:M565 B567:M567 B569:M569 B570">
    <cfRule type="containsText" dxfId="71" priority="83" operator="containsText" text="SELECT">
      <formula>NOT(ISERROR(SEARCH("SELECT",B561)))</formula>
    </cfRule>
  </conditionalFormatting>
  <conditionalFormatting sqref="B571:M572">
    <cfRule type="containsText" dxfId="70" priority="68" operator="containsText" text="SELECT">
      <formula>NOT(ISERROR(SEARCH("SELECT",B571)))</formula>
    </cfRule>
  </conditionalFormatting>
  <conditionalFormatting sqref="B602:M602 B604:M604 B606:M606 B608:M608 B610:M610 B611">
    <cfRule type="containsText" dxfId="69" priority="82" operator="containsText" text="SELECT">
      <formula>NOT(ISERROR(SEARCH("SELECT",B602)))</formula>
    </cfRule>
  </conditionalFormatting>
  <conditionalFormatting sqref="B612:M613">
    <cfRule type="containsText" dxfId="68" priority="67" operator="containsText" text="SELECT">
      <formula>NOT(ISERROR(SEARCH("SELECT",B612)))</formula>
    </cfRule>
  </conditionalFormatting>
  <conditionalFormatting sqref="B643:M643 B645:M645 B647:M647 B649:M649 B651:M651 B652">
    <cfRule type="containsText" dxfId="67" priority="81" operator="containsText" text="SELECT">
      <formula>NOT(ISERROR(SEARCH("SELECT",B643)))</formula>
    </cfRule>
  </conditionalFormatting>
  <conditionalFormatting sqref="B653:M654">
    <cfRule type="containsText" dxfId="66" priority="66" operator="containsText" text="SELECT">
      <formula>NOT(ISERROR(SEARCH("SELECT",B653)))</formula>
    </cfRule>
  </conditionalFormatting>
  <conditionalFormatting sqref="B684:M684 B686:M686 B688:M688 B690:M690 B692:M692 B693">
    <cfRule type="containsText" dxfId="65" priority="80" operator="containsText" text="SELECT">
      <formula>NOT(ISERROR(SEARCH("SELECT",B684)))</formula>
    </cfRule>
  </conditionalFormatting>
  <conditionalFormatting sqref="B694:M695">
    <cfRule type="containsText" dxfId="64" priority="65" operator="containsText" text="SELECT">
      <formula>NOT(ISERROR(SEARCH("SELECT",B694)))</formula>
    </cfRule>
  </conditionalFormatting>
  <conditionalFormatting sqref="F95:I95">
    <cfRule type="cellIs" dxfId="63" priority="16" operator="equal">
      <formula>0</formula>
    </cfRule>
  </conditionalFormatting>
  <conditionalFormatting sqref="F96:I96">
    <cfRule type="cellIs" dxfId="62" priority="15" operator="equal">
      <formula>0</formula>
    </cfRule>
  </conditionalFormatting>
  <conditionalFormatting sqref="F137:I138">
    <cfRule type="cellIs" dxfId="61" priority="14" operator="equal">
      <formula>0</formula>
    </cfRule>
  </conditionalFormatting>
  <conditionalFormatting sqref="F178:I179">
    <cfRule type="cellIs" dxfId="60" priority="13" operator="equal">
      <formula>0</formula>
    </cfRule>
  </conditionalFormatting>
  <conditionalFormatting sqref="F219:I220">
    <cfRule type="cellIs" dxfId="59" priority="12" operator="equal">
      <formula>0</formula>
    </cfRule>
  </conditionalFormatting>
  <conditionalFormatting sqref="F260:I261">
    <cfRule type="cellIs" dxfId="58" priority="11" operator="equal">
      <formula>0</formula>
    </cfRule>
  </conditionalFormatting>
  <conditionalFormatting sqref="F301:I302">
    <cfRule type="cellIs" dxfId="57" priority="10" operator="equal">
      <formula>0</formula>
    </cfRule>
  </conditionalFormatting>
  <conditionalFormatting sqref="F342:I343">
    <cfRule type="cellIs" dxfId="56" priority="9" operator="equal">
      <formula>0</formula>
    </cfRule>
  </conditionalFormatting>
  <conditionalFormatting sqref="F383:I384">
    <cfRule type="cellIs" dxfId="55" priority="8" operator="equal">
      <formula>0</formula>
    </cfRule>
  </conditionalFormatting>
  <conditionalFormatting sqref="F424:I425">
    <cfRule type="cellIs" dxfId="54" priority="7" operator="equal">
      <formula>0</formula>
    </cfRule>
  </conditionalFormatting>
  <conditionalFormatting sqref="F465:I466">
    <cfRule type="cellIs" dxfId="53" priority="6" operator="equal">
      <formula>0</formula>
    </cfRule>
  </conditionalFormatting>
  <conditionalFormatting sqref="F506:I507">
    <cfRule type="cellIs" dxfId="52" priority="5" operator="equal">
      <formula>0</formula>
    </cfRule>
  </conditionalFormatting>
  <conditionalFormatting sqref="F547:I548">
    <cfRule type="cellIs" dxfId="51" priority="4" operator="equal">
      <formula>0</formula>
    </cfRule>
  </conditionalFormatting>
  <conditionalFormatting sqref="F588:I589">
    <cfRule type="cellIs" dxfId="50" priority="3" operator="equal">
      <formula>0</formula>
    </cfRule>
  </conditionalFormatting>
  <conditionalFormatting sqref="F629:I630">
    <cfRule type="cellIs" dxfId="49" priority="2" operator="equal">
      <formula>0</formula>
    </cfRule>
  </conditionalFormatting>
  <conditionalFormatting sqref="F670:I671">
    <cfRule type="cellIs" dxfId="48" priority="1" operator="equal">
      <formula>0</formula>
    </cfRule>
  </conditionalFormatting>
  <conditionalFormatting sqref="K56:M56">
    <cfRule type="cellIs" dxfId="47" priority="62" operator="greaterThan">
      <formula>9</formula>
    </cfRule>
    <cfRule type="cellIs" dxfId="46" priority="63" operator="between">
      <formula>3</formula>
      <formula>9</formula>
    </cfRule>
    <cfRule type="cellIs" dxfId="45" priority="64" operator="between">
      <formula>0.1</formula>
      <formula>3</formula>
    </cfRule>
  </conditionalFormatting>
  <conditionalFormatting sqref="K96:M96">
    <cfRule type="cellIs" dxfId="44" priority="59" operator="greaterThan">
      <formula>9</formula>
    </cfRule>
    <cfRule type="cellIs" dxfId="43" priority="60" operator="between">
      <formula>3</formula>
      <formula>9</formula>
    </cfRule>
    <cfRule type="cellIs" dxfId="42" priority="61" operator="between">
      <formula>0.1</formula>
      <formula>3</formula>
    </cfRule>
  </conditionalFormatting>
  <conditionalFormatting sqref="K138:M138">
    <cfRule type="cellIs" dxfId="41" priority="56" operator="greaterThan">
      <formula>9</formula>
    </cfRule>
    <cfRule type="cellIs" dxfId="40" priority="57" operator="between">
      <formula>3</formula>
      <formula>9</formula>
    </cfRule>
    <cfRule type="cellIs" dxfId="39" priority="58" operator="between">
      <formula>0.1</formula>
      <formula>3</formula>
    </cfRule>
  </conditionalFormatting>
  <conditionalFormatting sqref="K179:M179">
    <cfRule type="cellIs" dxfId="38" priority="53" operator="greaterThan">
      <formula>9</formula>
    </cfRule>
    <cfRule type="cellIs" dxfId="37" priority="54" operator="between">
      <formula>3</formula>
      <formula>9</formula>
    </cfRule>
    <cfRule type="cellIs" dxfId="36" priority="55" operator="between">
      <formula>0.1</formula>
      <formula>3</formula>
    </cfRule>
  </conditionalFormatting>
  <conditionalFormatting sqref="K220:M220">
    <cfRule type="cellIs" dxfId="35" priority="50" operator="greaterThan">
      <formula>9</formula>
    </cfRule>
    <cfRule type="cellIs" dxfId="34" priority="51" operator="between">
      <formula>3</formula>
      <formula>9</formula>
    </cfRule>
    <cfRule type="cellIs" dxfId="33" priority="52" operator="between">
      <formula>0.1</formula>
      <formula>3</formula>
    </cfRule>
  </conditionalFormatting>
  <conditionalFormatting sqref="K261:M261">
    <cfRule type="cellIs" dxfId="32" priority="47" operator="greaterThan">
      <formula>9</formula>
    </cfRule>
    <cfRule type="cellIs" dxfId="31" priority="48" operator="between">
      <formula>3</formula>
      <formula>9</formula>
    </cfRule>
    <cfRule type="cellIs" dxfId="30" priority="49" operator="between">
      <formula>0.1</formula>
      <formula>3</formula>
    </cfRule>
  </conditionalFormatting>
  <conditionalFormatting sqref="K302:M302">
    <cfRule type="cellIs" dxfId="29" priority="44" operator="greaterThan">
      <formula>9</formula>
    </cfRule>
    <cfRule type="cellIs" dxfId="28" priority="45" operator="between">
      <formula>3</formula>
      <formula>9</formula>
    </cfRule>
    <cfRule type="cellIs" dxfId="27" priority="46" operator="between">
      <formula>0.1</formula>
      <formula>3</formula>
    </cfRule>
  </conditionalFormatting>
  <conditionalFormatting sqref="K343:M343">
    <cfRule type="cellIs" dxfId="26" priority="41" operator="greaterThan">
      <formula>9</formula>
    </cfRule>
    <cfRule type="cellIs" dxfId="25" priority="42" operator="between">
      <formula>3</formula>
      <formula>9</formula>
    </cfRule>
    <cfRule type="cellIs" dxfId="24" priority="43" operator="between">
      <formula>0.1</formula>
      <formula>3</formula>
    </cfRule>
  </conditionalFormatting>
  <conditionalFormatting sqref="K384:M384">
    <cfRule type="cellIs" dxfId="23" priority="38" operator="greaterThan">
      <formula>9</formula>
    </cfRule>
    <cfRule type="cellIs" dxfId="22" priority="39" operator="between">
      <formula>3</formula>
      <formula>9</formula>
    </cfRule>
    <cfRule type="cellIs" dxfId="21" priority="40" operator="between">
      <formula>0.1</formula>
      <formula>3</formula>
    </cfRule>
  </conditionalFormatting>
  <conditionalFormatting sqref="K425:M425">
    <cfRule type="cellIs" dxfId="20" priority="35" operator="greaterThan">
      <formula>9</formula>
    </cfRule>
    <cfRule type="cellIs" dxfId="19" priority="36" operator="between">
      <formula>3</formula>
      <formula>9</formula>
    </cfRule>
    <cfRule type="cellIs" dxfId="18" priority="37" operator="between">
      <formula>0.1</formula>
      <formula>3</formula>
    </cfRule>
  </conditionalFormatting>
  <conditionalFormatting sqref="K466:M466">
    <cfRule type="cellIs" dxfId="17" priority="32" operator="greaterThan">
      <formula>9</formula>
    </cfRule>
    <cfRule type="cellIs" dxfId="16" priority="33" operator="between">
      <formula>3</formula>
      <formula>9</formula>
    </cfRule>
    <cfRule type="cellIs" dxfId="15" priority="34" operator="between">
      <formula>0.1</formula>
      <formula>3</formula>
    </cfRule>
  </conditionalFormatting>
  <conditionalFormatting sqref="K507:M507">
    <cfRule type="cellIs" dxfId="14" priority="29" operator="greaterThan">
      <formula>9</formula>
    </cfRule>
    <cfRule type="cellIs" dxfId="13" priority="30" operator="between">
      <formula>3</formula>
      <formula>9</formula>
    </cfRule>
    <cfRule type="cellIs" dxfId="12" priority="31" operator="between">
      <formula>0.1</formula>
      <formula>3</formula>
    </cfRule>
  </conditionalFormatting>
  <conditionalFormatting sqref="K548:M548">
    <cfRule type="cellIs" dxfId="11" priority="26" operator="greaterThan">
      <formula>9</formula>
    </cfRule>
    <cfRule type="cellIs" dxfId="10" priority="27" operator="between">
      <formula>3</formula>
      <formula>9</formula>
    </cfRule>
    <cfRule type="cellIs" dxfId="9" priority="28" operator="between">
      <formula>0.1</formula>
      <formula>3</formula>
    </cfRule>
  </conditionalFormatting>
  <conditionalFormatting sqref="K589:M589">
    <cfRule type="cellIs" dxfId="8" priority="23" operator="greaterThan">
      <formula>9</formula>
    </cfRule>
    <cfRule type="cellIs" dxfId="7" priority="24" operator="between">
      <formula>3</formula>
      <formula>9</formula>
    </cfRule>
    <cfRule type="cellIs" dxfId="6" priority="25" operator="between">
      <formula>0.1</formula>
      <formula>3</formula>
    </cfRule>
  </conditionalFormatting>
  <conditionalFormatting sqref="K630:M630">
    <cfRule type="cellIs" dxfId="5" priority="20" operator="greaterThan">
      <formula>9</formula>
    </cfRule>
    <cfRule type="cellIs" dxfId="4" priority="21" operator="between">
      <formula>3</formula>
      <formula>9</formula>
    </cfRule>
    <cfRule type="cellIs" dxfId="3" priority="22" operator="between">
      <formula>0.1</formula>
      <formula>3</formula>
    </cfRule>
  </conditionalFormatting>
  <conditionalFormatting sqref="K671:M671">
    <cfRule type="cellIs" dxfId="2" priority="17" operator="greaterThan">
      <formula>9</formula>
    </cfRule>
    <cfRule type="cellIs" dxfId="1" priority="18" operator="between">
      <formula>3</formula>
      <formula>9</formula>
    </cfRule>
    <cfRule type="cellIs" dxfId="0" priority="19" operator="between">
      <formula>0.1</formula>
      <formula>3</formula>
    </cfRule>
  </conditionalFormatting>
  <dataValidations count="5">
    <dataValidation type="list" errorStyle="warning" allowBlank="1" showInputMessage="1" showErrorMessage="1" error="Please select an option from the dropdown list" sqref="K58 K62 K60 K64 K66 K68 K70 K72 K74 K76 K98 K102 K100 K104 K106 K108 K110 K112 K114 K116 K140 K144 K142 K146 K148 K150 K152 K154 K156 K158 K181 K185 K183 K187 K189 K191 K193 K195 K197 K199 K222 K226 K224 K228 K230 K232 K234 K236 K238 K240 K263 K267 K265 K269 K271 K273 K275 K277 K279 K281 K304 K308 K306 K310 K312 K314 K316 K318 K320 K322 K345 K349 K347 K351 K353 K355 K357 K359 K361 K363 K386 K390 K388 K392 K394 K396 K398 K400 K402 K404 K427 K431 K429 K433 K435 K437 K439 K441 K443 K445 K468 K472 K470 K474 K476 K478 K480 K482 K484 K486 K509 K513 K511 K515 K517 K519 K521 K523 K525 K527 K550 K554 K552 K556 K558 K560 K562 K564 K566 K568 K591 K595 K593 K597 K599 K601 K603 K605 K607 K609 K632 K636 K634 K638 K640 K642 K644 K646 K648 K650 K673 K677 K675 K679 K681 K683 K685 K687 K689 K691" xr:uid="{B2B762F4-2E02-427B-8E52-F034592C4A79}">
      <formula1>$F$1107:$F$1111</formula1>
    </dataValidation>
    <dataValidation type="list" errorStyle="warning" allowBlank="1" showInputMessage="1" showErrorMessage="1" error="Select an option from the dropdown list" sqref="F51 F91 F133 F174 F215 F256 F297 F338 F379 F420 F461 F502 F543 F584 F625 F666" xr:uid="{86A71F26-61B9-4722-B4BE-7405D40CEA07}">
      <formula1>$C$1103:$C$1105</formula1>
    </dataValidation>
    <dataValidation type="list" errorStyle="warning" allowBlank="1" showInputMessage="1" showErrorMessage="1" error="Select an option from the dropdown list" sqref="J51:M51 J91:M91 J133:M133 J174:M174 J215:M215 J256:M256 J297:M297 J338:M338 J379:M379 J420:M420 J461:M461 J502:M502 J543:M543 J584:M584 J625:M625 J666:M666" xr:uid="{AF424F9E-598E-4820-9ED8-BBA3303D851E}">
      <formula1>$I$1103:$I$1109</formula1>
    </dataValidation>
    <dataValidation type="list" errorStyle="warning" allowBlank="1" showInputMessage="1" showErrorMessage="1" error="Select an option from the dropdown list" sqref="E126:L126 E701:L701 E660:L660 E619:L619 E578:L578 E537:L537 E496:L496 E455:L455 E414:L414 E373:L373 E332:L332 E291:L291 E250:L250 E209:L209 E168:L168" xr:uid="{BDF45CAB-8315-455F-9F5E-D2ABB1C90D8C}">
      <formula1>$C$1164:$C$1169</formula1>
    </dataValidation>
    <dataValidation type="decimal" errorStyle="warning" allowBlank="1" showInputMessage="1" showErrorMessage="1" error="Select a ALI score between 0 and 12" sqref="K56:M56 K96:M96 K138:M138 K179:M179 K220:M220 K261:M261 K302:M302 K343:M343 K384:M384 K425:M425 K466:M466 K507:M507 K548:M548 K589:M589 K630:M630 K671:M671" xr:uid="{2A8861CF-ED21-4863-A7E1-1491467B0B3C}">
      <formula1>0</formula1>
      <formula2>12</formula2>
    </dataValidation>
  </dataValidations>
  <hyperlinks>
    <hyperlink ref="A91" location="'CCB-1'!A51:N89" tooltip="previous page header" display="#" xr:uid="{E074D5AE-4111-4780-8F0A-D865B43307E1}"/>
    <hyperlink ref="N15" location="'CCB-1'!A51:N89" tooltip="go to next page" display="$" xr:uid="{9B94159F-A5F8-48BD-91C2-5E0ACF0030B4}"/>
    <hyperlink ref="A15" location="'CCB-1'!A1:N13" tooltip="to the top" display="#" xr:uid="{A2800E4D-9CAB-4D9C-B1D8-A6BE9B45D8C7}"/>
    <hyperlink ref="A174" location="'CCB-1'!A132:N173" tooltip="previous page header" display="#" xr:uid="{46201143-4E96-42E6-9FCB-84431E636088}"/>
    <hyperlink ref="N174" location="'CCB-1'!A214:N254" tooltip="to next page" display="$" xr:uid="{452AD578-9B55-4CD2-B498-8EEFB856D515}"/>
    <hyperlink ref="A133" location="'CCB-1'!A90:N131" tooltip="previous page header" display="#" xr:uid="{D9311090-B78A-445F-9109-6019BBC5D5E0}"/>
    <hyperlink ref="N133" location="'CCB-1'!A173:N213" tooltip="to next page" display="$" xr:uid="{D54A520A-2EEB-4C63-852B-13215D70D0B3}"/>
    <hyperlink ref="A51" location="'CCB-1'!A14:N50" tooltip="previous page header" display="#" xr:uid="{0496087F-585A-4031-8C73-53F5C12B1F0C}"/>
    <hyperlink ref="N51" location="'CCB-1'!A90:N131" tooltip="to next page" display="$" xr:uid="{32501F5C-4415-4CAC-BC49-088B553BA7B7}"/>
    <hyperlink ref="A215" location="'CCB-1'!A173:N213" tooltip="previous page header" display="#" xr:uid="{84206536-EC86-4C8E-B085-4725B4C25D0D}"/>
    <hyperlink ref="N215" location="'CCB-1'!A255:N295" tooltip="to next page" display="$" xr:uid="{4F1A61FB-1501-4BE0-8023-2E49DB1D089C}"/>
    <hyperlink ref="A256" location="'CCB-1'!A214:N254" tooltip="previous page header" display="#" xr:uid="{E42DCAD8-AE03-4C67-9EEE-F18D745F49F1}"/>
    <hyperlink ref="N256" location="'CCB-1'!A296:N336" tooltip="to next page" display="$" xr:uid="{3EE42FA1-EC4B-450E-B05A-221FAB656102}"/>
    <hyperlink ref="A297" location="'CCB-1'!A255:N295" tooltip="previous page header" display="#" xr:uid="{414D07D0-72CC-40F7-B625-53C0C1A0367F}"/>
    <hyperlink ref="N297" location="'CCB-1'!A337:N377" tooltip="to next page" display="$" xr:uid="{CE145BB4-793C-4A99-9F15-C0A40AF884EA}"/>
    <hyperlink ref="A338" location="'CCB-1'!A296:N336" tooltip="previous page header" display="#" xr:uid="{952A8A09-AD20-4105-B9A4-2E18E87DC850}"/>
    <hyperlink ref="N338" location="'CCB-1'!A338:N418" tooltip="to next page" display="$" xr:uid="{C10F1931-A136-4378-BCB2-9D4EAFF361DE}"/>
    <hyperlink ref="A379" location="'CCB-1'!A337:N377" tooltip="previous page header" display="#" xr:uid="{E28D1223-DC61-4A24-86F0-7C8102188481}"/>
    <hyperlink ref="N379" location="'CCB-1'!A419:N459" tooltip="to next page" display="$" xr:uid="{CC136F13-335A-4F74-A85F-8D80635FE122}"/>
    <hyperlink ref="A420" location="'CCB-1'!A338:N418" tooltip="previous page header" display="#" xr:uid="{89EDE672-3A1E-49DD-BB7F-A15178656473}"/>
    <hyperlink ref="N420" location="'CCB-1'!A460:N500" tooltip="to next page" display="$" xr:uid="{B54302A6-F7D3-4036-A3AA-2C3C3B410B7F}"/>
    <hyperlink ref="A461" location="'CCB-1'!A419:N459" tooltip="previous page header" display="#" xr:uid="{CB99C449-2B13-4C31-9E62-576F565D3656}"/>
    <hyperlink ref="N461" location="'CCB-1'!A501:N541" tooltip="to next page" display="$" xr:uid="{5FC99417-B9D6-4D12-82DA-FB6C150AFAF1}"/>
    <hyperlink ref="A502" location="'CCB-1'!A460:N500" tooltip="previous page header" display="#" xr:uid="{3944F2C0-1CC8-4302-A6F6-0D3158FEDBB0}"/>
    <hyperlink ref="N502" location="'CCB-1'!A542:N582" tooltip="to next page" display="$" xr:uid="{D9DB2F5B-4D0D-4A78-B899-01155787BA31}"/>
    <hyperlink ref="A543" location="'CCB-1'!A501:N541" tooltip="previous page header" display="#" xr:uid="{D91188F1-FE9B-46C6-A239-530C01ED2319}"/>
    <hyperlink ref="N543" location="'CCB-1'!A583:N623" tooltip="to next page" display="$" xr:uid="{A209F535-4075-4E13-B081-E46D585C1773}"/>
    <hyperlink ref="A584" location="'CCB-1'!A542:N582" tooltip="previous page header" display="#" xr:uid="{3B2388BB-211C-494F-9799-8CA1B3AC2952}"/>
    <hyperlink ref="N584" location="'CCB-1'!A624:N664" tooltip="to next page" display="$" xr:uid="{720FEF2F-FBD6-46AC-971A-BE1AA4178FEA}"/>
    <hyperlink ref="A625" location="'CCB-1'!A583:N623" tooltip="previous page header" display="#" xr:uid="{419A0477-F370-4610-8763-34F91641561F}"/>
    <hyperlink ref="A666" location="'CCB-1'!A624:N664" tooltip="previous page header" display="#" xr:uid="{368BBF6F-8627-4797-A78F-CEB75220BB78}"/>
    <hyperlink ref="N666" location="'CCB-1'!A705:N705" tooltip="to bottom" display="$" xr:uid="{78FF5271-D613-4390-8258-8815CA676372}"/>
    <hyperlink ref="N91" location="'CCB-1'!A132:N173" tooltip="to next page" display="$" xr:uid="{659746F9-4728-478C-B7A1-CDEF7D4FFD83}"/>
    <hyperlink ref="C20:I20" location="'CCB-1'!A50:N89" tooltip="to 1st visit survey" display="'CCB-1'!A50:N89" xr:uid="{4A7BBB86-110B-4FAC-816A-4B44A90AB267}"/>
    <hyperlink ref="B51:E51" location="'CCB-1'!B15" tooltip="return to list of visits" display="1st visit" xr:uid="{A53EC4C4-6978-4B03-A6C1-2D5F53528C39}"/>
    <hyperlink ref="C21:I21" location="'CCB-1'!A90:N131" tooltip="to 2nd visit survey" display="'CCB-1'!A90:N131" xr:uid="{59F08A0D-C34E-49D5-868E-94233C930A9E}"/>
    <hyperlink ref="C22:I22" location="'CCB-1'!A132:N173" tooltip="to 3rd visit survey" display="'CCB-1'!A132:N173" xr:uid="{4F9930CC-7BC5-4162-B0CB-A09251792839}"/>
    <hyperlink ref="C23:I23" location="'CCB-1'!A173:N213" tooltip="to 4th visit survey" display="'CCB-1'!A173:N213" xr:uid="{6ABB8D5E-61D7-4850-88FC-834B0D944C1B}"/>
    <hyperlink ref="C24:I24" location="'CCB-1'!A214:N254" tooltip="to 5th visit survey" display="'CCB-1'!A214:N254" xr:uid="{FAB1895E-1DC8-400C-BC62-E932803010F3}"/>
    <hyperlink ref="C25:I25" location="'CCB-1'!A255:N295" tooltip="to 6th visit" display="'CCB-1'!A255:N295" xr:uid="{29AEA556-3F4E-4DBF-BD3C-AA8CAE9D4943}"/>
    <hyperlink ref="C26:I26" location="'CCB-1'!A296:N336" tooltip="to 7th visit survey" display="'CCB-1'!A296:N336" xr:uid="{1440437D-DEA4-4DB3-9330-A3014BEAABA2}"/>
    <hyperlink ref="V1190" r:id="rId1" xr:uid="{D48517B9-419D-4F16-95A4-98DAA45C8641}"/>
    <hyperlink ref="B91:E91" location="'CCB-1'!B15" tooltip="return to list of visits" display="2nd visit" xr:uid="{EBDFBFB7-0CBB-4416-9736-2493FB82ADE9}"/>
    <hyperlink ref="B133:E133" location="'CCB-1'!B15" tooltip="return to list of visits" display="3rd visit" xr:uid="{9A2BB1C2-5FF3-434F-AFBC-FFFCDE5491FD}"/>
    <hyperlink ref="B174:E174" location="'CCB-1'!B15" tooltip="return to list of visits" display="4th visit" xr:uid="{85134A29-CB23-46C5-BFA0-8B3884B49C38}"/>
    <hyperlink ref="B215:E215" location="'CCB-1'!B15" tooltip="return to list of visits" display="5th visit" xr:uid="{99B5E613-F824-4062-9A13-C8ECBE92B943}"/>
    <hyperlink ref="B256:E256" location="'CCB-1'!B15" tooltip="return to list of visits" display="6th visit" xr:uid="{7F2AE61F-0857-4DEA-82E1-C47A062390A9}"/>
    <hyperlink ref="B297:E297" location="'CCB-1'!B15" tooltip="return to list of visits" display="7th visit" xr:uid="{556FCE11-FDCE-4AC3-9A20-FC2F80CB6694}"/>
    <hyperlink ref="B338:E338" location="'CCB-1'!B15" tooltip="return to list of visits" display="8th visit" xr:uid="{3C49F1A8-D0C8-4EE3-B6C2-6E9E861C382A}"/>
    <hyperlink ref="B379:E379" location="'CCB-1'!B15" tooltip="return to list of visits" display="9th visit" xr:uid="{52D17A50-90D7-47C9-A0A0-6371ABFED688}"/>
    <hyperlink ref="B420:E420" location="'CCB-1'!B15" tooltip="return to list of visits" display="10th visit" xr:uid="{EBE275FC-C008-48C5-AB69-94CD75CDC4A8}"/>
    <hyperlink ref="B461:E461" location="'CCB-1'!B15" tooltip="return to list of visits" display="11th visit" xr:uid="{22A0C8C1-EF97-449A-A37B-C1B1083EF5E1}"/>
    <hyperlink ref="B502:E502" location="'CCB-1'!B15" tooltip="return to list of visits" display="12th visit" xr:uid="{B53D3BBE-E23F-4DBD-ADC9-07D96AA17369}"/>
    <hyperlink ref="B543:E543" location="'CCB-1'!B15" tooltip="return to list of visits" display="13th visit" xr:uid="{2F97294D-48EF-498B-8054-2F592F9A48DF}"/>
    <hyperlink ref="B584:E584" location="'CCB-1'!B15" tooltip="return to list of visits" display="14th visit" xr:uid="{C8D6BF27-4F9D-49EF-9D82-FBCDD7A0894E}"/>
    <hyperlink ref="B625:E625" location="'CCB-1'!B15" tooltip="return to list of visits" display="15th visit" xr:uid="{4DB238D1-90F6-4E66-BC39-9B9283F0913B}"/>
    <hyperlink ref="B666:E666" location="'CCB-1'!B15" tooltip="return to list of visits" display="16th visit" xr:uid="{617CB55B-6632-43EA-A4B9-8DF16DEEEFA1}"/>
    <hyperlink ref="C35:I35" location="'CCB-1'!A665:N705" tooltip="to 16th visit survey" display="'CCB-1'!A665:N705" xr:uid="{90B81A07-E14D-4486-89BF-8ACAF6F6F7CA}"/>
    <hyperlink ref="C34:I34" location="'CCB-1'!A624:N664" tooltip="to 15th visit survey" display="'CCB-1'!A624:N664" xr:uid="{2B02FE6E-32DC-4061-82B0-887F1889DD33}"/>
    <hyperlink ref="C33:I33" location="'CCB-1'!A583:N623" tooltip="to 14th visit survey" display="'CCB-1'!A583:N623" xr:uid="{33321EB8-D685-4407-982A-23C6E890D2D1}"/>
    <hyperlink ref="C32:I32" location="'CCB-1'!A542:N582" tooltip="to 13th visit survey" display="'CCB-1'!A542:N582" xr:uid="{75B2128D-FCE8-46D1-851F-48D2DF0A74E5}"/>
    <hyperlink ref="C31:I31" location="'CCB-1'!A501:N541" tooltip="to 12th visit survey" display="'CCB-1'!A501:N541" xr:uid="{3FF5A80D-8993-43C2-8956-4A44E9EF5B33}"/>
    <hyperlink ref="C30:I30" location="'CCB-1'!A460:N500" tooltip="to 11th visit survey" display="'CCB-1'!A460:N500" xr:uid="{6E2C0943-FF4C-42BC-B847-10574E5B3E5C}"/>
    <hyperlink ref="C29:I29" location="'CCB-1'!A419:N459" tooltip="to 10th visit survey" display="'CCB-1'!A419:N459" xr:uid="{81125C3F-EEBB-46B2-87D9-95213A377405}"/>
    <hyperlink ref="C28:I28" location="'CCB-1'!A338:N418" tooltip="to 9th visit survey" display="'CCB-1'!A338:N418" xr:uid="{34B9FF35-4B4E-46CD-9FBD-44C6377E0985}"/>
    <hyperlink ref="C27:I27" location="'CCB-1'!A337:N377" tooltip="to 8th visit survey" display="'CCB-1'!A337:N377" xr:uid="{4333966D-86F2-4943-BC7E-AB824F7781B0}"/>
    <hyperlink ref="N625" location="'CCB-1'!A665:N705" tooltip="to next page" display="$" xr:uid="{CEEFAC2C-7D36-4625-A8E9-1B8534B0F331}"/>
  </hyperlinks>
  <printOptions horizontalCentered="1"/>
  <pageMargins left="0.5" right="0.5" top="0.6" bottom="0.55000000000000004" header="0.3" footer="0.3"/>
  <pageSetup orientation="portrait" r:id="rId2"/>
  <headerFooter differentFirst="1">
    <oddHeader>&amp;C&amp;"Arial Black,Regular"&amp;16&amp;K66FF66Steph&amp;K004623 &amp;KD78CFFTurner</oddHeader>
    <oddFooter>&amp;L&amp;D&amp;CPage &amp;P&amp;R&amp;F, &amp;A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CCB-00</vt:lpstr>
      <vt:lpstr>'CCB-00'!Print_Area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dcterms:created xsi:type="dcterms:W3CDTF">2026-02-08T00:04:30Z</dcterms:created>
  <dcterms:modified xsi:type="dcterms:W3CDTF">2026-02-08T00:06:04Z</dcterms:modified>
</cp:coreProperties>
</file>